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NhuyTT\1. PROJECTS DOCUMENT\3. CLOSED PROJECTS\QSG546\NHUY - HANDICAP RULES\"/>
    </mc:Choice>
  </mc:AlternateContent>
  <bookViews>
    <workbookView xWindow="0" yWindow="0" windowWidth="20490" windowHeight="672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D314" i="1" l="1"/>
  <c r="D315" i="1" s="1"/>
  <c r="G313" i="1"/>
  <c r="G312" i="1"/>
  <c r="G311" i="1"/>
  <c r="G310" i="1"/>
  <c r="G309" i="1"/>
  <c r="G308" i="1"/>
  <c r="G307" i="1"/>
  <c r="G306" i="1"/>
  <c r="G305" i="1"/>
  <c r="G304" i="1"/>
  <c r="G303" i="1"/>
  <c r="G302" i="1"/>
  <c r="G301" i="1"/>
  <c r="G300" i="1"/>
  <c r="G299" i="1"/>
  <c r="G298" i="1"/>
  <c r="G297" i="1"/>
  <c r="G296" i="1"/>
  <c r="G295" i="1"/>
  <c r="G294" i="1"/>
  <c r="G293" i="1"/>
  <c r="G292" i="1"/>
  <c r="D288" i="1"/>
  <c r="D289" i="1" s="1"/>
  <c r="G287" i="1"/>
  <c r="G286" i="1"/>
  <c r="G285" i="1"/>
  <c r="G284" i="1"/>
  <c r="G283" i="1"/>
  <c r="G282" i="1"/>
  <c r="G281" i="1"/>
  <c r="G280" i="1"/>
  <c r="G279" i="1"/>
  <c r="G278" i="1"/>
  <c r="G277" i="1"/>
  <c r="G276" i="1"/>
  <c r="G275" i="1"/>
  <c r="G274" i="1"/>
  <c r="G273" i="1"/>
  <c r="G272" i="1"/>
  <c r="G271" i="1"/>
  <c r="G270" i="1"/>
  <c r="G269" i="1"/>
  <c r="G268" i="1"/>
  <c r="G267" i="1"/>
  <c r="D264" i="1"/>
  <c r="D263" i="1"/>
  <c r="G262" i="1"/>
  <c r="G261" i="1"/>
  <c r="G260" i="1"/>
  <c r="G259" i="1"/>
  <c r="G258" i="1"/>
  <c r="G257" i="1"/>
  <c r="G256" i="1"/>
  <c r="G255" i="1"/>
  <c r="G254" i="1"/>
  <c r="G253" i="1"/>
  <c r="G252" i="1"/>
  <c r="G251" i="1"/>
  <c r="G250" i="1"/>
  <c r="G249" i="1"/>
  <c r="G248" i="1"/>
  <c r="G247" i="1"/>
  <c r="G246" i="1"/>
  <c r="G245" i="1"/>
  <c r="G244" i="1"/>
  <c r="G243" i="1"/>
  <c r="D239" i="1"/>
  <c r="D240" i="1" s="1"/>
  <c r="G238" i="1"/>
  <c r="G237" i="1"/>
  <c r="G236" i="1"/>
  <c r="G235" i="1"/>
  <c r="G234" i="1"/>
  <c r="G233" i="1"/>
  <c r="G232" i="1"/>
  <c r="G231" i="1"/>
  <c r="G230" i="1"/>
  <c r="G229" i="1"/>
  <c r="G228" i="1"/>
  <c r="G227" i="1"/>
  <c r="G226" i="1"/>
  <c r="G225" i="1"/>
  <c r="G224" i="1"/>
  <c r="G223" i="1"/>
  <c r="G222" i="1"/>
  <c r="G221" i="1"/>
  <c r="G220" i="1"/>
  <c r="D216" i="1"/>
  <c r="D217" i="1" s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D194" i="1"/>
  <c r="D195" i="1" s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D173" i="1"/>
  <c r="D174" i="1" s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D154" i="1"/>
  <c r="D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D134" i="1"/>
  <c r="D135" i="1" s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D116" i="1"/>
  <c r="D117" i="1" s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D100" i="1"/>
  <c r="D99" i="1"/>
  <c r="G98" i="1"/>
  <c r="G97" i="1"/>
  <c r="G96" i="1"/>
  <c r="G95" i="1"/>
  <c r="G94" i="1"/>
  <c r="G93" i="1"/>
  <c r="G92" i="1"/>
  <c r="G91" i="1"/>
  <c r="G90" i="1"/>
  <c r="G89" i="1"/>
  <c r="G88" i="1"/>
  <c r="G87" i="1"/>
  <c r="D83" i="1"/>
  <c r="D84" i="1" s="1"/>
  <c r="G82" i="1"/>
  <c r="G81" i="1"/>
  <c r="G80" i="1"/>
  <c r="G79" i="1"/>
  <c r="G78" i="1"/>
  <c r="G77" i="1"/>
  <c r="G76" i="1"/>
  <c r="G75" i="1"/>
  <c r="G74" i="1"/>
  <c r="G73" i="1"/>
  <c r="G72" i="1"/>
  <c r="D68" i="1"/>
  <c r="D69" i="1" s="1"/>
  <c r="G67" i="1"/>
  <c r="G66" i="1"/>
  <c r="G65" i="1"/>
  <c r="G64" i="1"/>
  <c r="G63" i="1"/>
  <c r="G62" i="1"/>
  <c r="G61" i="1"/>
  <c r="G60" i="1"/>
  <c r="G59" i="1"/>
  <c r="G58" i="1"/>
  <c r="D54" i="1"/>
  <c r="D55" i="1" s="1"/>
  <c r="G53" i="1"/>
  <c r="G52" i="1"/>
  <c r="G51" i="1"/>
  <c r="G50" i="1"/>
  <c r="G49" i="1"/>
  <c r="G48" i="1"/>
  <c r="G47" i="1"/>
  <c r="G46" i="1"/>
  <c r="G45" i="1"/>
  <c r="D41" i="1"/>
  <c r="D42" i="1" s="1"/>
  <c r="G40" i="1"/>
  <c r="G39" i="1"/>
  <c r="G38" i="1"/>
  <c r="G37" i="1"/>
  <c r="G36" i="1"/>
  <c r="G35" i="1"/>
  <c r="G34" i="1"/>
  <c r="G33" i="1"/>
  <c r="D30" i="1"/>
  <c r="D29" i="1"/>
  <c r="G28" i="1"/>
  <c r="G27" i="1"/>
  <c r="G26" i="1"/>
  <c r="G25" i="1"/>
  <c r="G24" i="1"/>
  <c r="G23" i="1"/>
  <c r="G22" i="1"/>
  <c r="E19" i="1"/>
  <c r="D19" i="1"/>
  <c r="G17" i="1"/>
  <c r="G16" i="1"/>
  <c r="G15" i="1"/>
  <c r="G14" i="1"/>
  <c r="G13" i="1"/>
  <c r="G12" i="1"/>
  <c r="E9" i="1"/>
  <c r="D9" i="1"/>
  <c r="G7" i="1"/>
  <c r="G6" i="1"/>
  <c r="G5" i="1"/>
  <c r="G4" i="1"/>
  <c r="G3" i="1"/>
</calcChain>
</file>

<file path=xl/sharedStrings.xml><?xml version="1.0" encoding="utf-8"?>
<sst xmlns="http://schemas.openxmlformats.org/spreadsheetml/2006/main" count="697" uniqueCount="91">
  <si>
    <t>Date</t>
  </si>
  <si>
    <t>Score</t>
  </si>
  <si>
    <t>Rating</t>
  </si>
  <si>
    <t>Slope</t>
  </si>
  <si>
    <t>Differential</t>
  </si>
  <si>
    <t>Calculated</t>
  </si>
  <si>
    <t>Differential used</t>
  </si>
  <si>
    <t>Adjusted Score</t>
  </si>
  <si>
    <t>5 scores entered</t>
  </si>
  <si>
    <t>Course Handicap</t>
  </si>
  <si>
    <t>Maximum Score</t>
  </si>
  <si>
    <t>19.2</t>
  </si>
  <si>
    <t>correct</t>
  </si>
  <si>
    <t>9 or less</t>
  </si>
  <si>
    <t>double bogey</t>
  </si>
  <si>
    <t>16.5</t>
  </si>
  <si>
    <t>*</t>
  </si>
  <si>
    <t>10 through 19</t>
  </si>
  <si>
    <t>21.1</t>
  </si>
  <si>
    <t>20 through 29</t>
  </si>
  <si>
    <t>33.9</t>
  </si>
  <si>
    <t>30 through 39</t>
  </si>
  <si>
    <t>24.0</t>
  </si>
  <si>
    <t>40 and above</t>
  </si>
  <si>
    <t>Lowest 1 Differential</t>
  </si>
  <si>
    <t>Handicap Index:</t>
  </si>
  <si>
    <t>Handicap Differential = (Adjusted Gross Score - Course Rating) X 113 ÷ Slope Rating</t>
  </si>
  <si>
    <t>6 scoes entered</t>
  </si>
  <si>
    <t>Number of Handicap 
Differentials Available</t>
  </si>
  <si>
    <t>Differentials Used</t>
  </si>
  <si>
    <t>5 or 6</t>
  </si>
  <si>
    <t>Lowest 1</t>
  </si>
  <si>
    <t>7 or 8</t>
  </si>
  <si>
    <t>Lowest 2</t>
  </si>
  <si>
    <t>9 or 10</t>
  </si>
  <si>
    <t>Lowest 3</t>
  </si>
  <si>
    <t>11 or 12</t>
  </si>
  <si>
    <t>Lowest 4</t>
  </si>
  <si>
    <t>13 or 14</t>
  </si>
  <si>
    <t>Lowest 5</t>
  </si>
  <si>
    <t>22.0</t>
  </si>
  <si>
    <t>15 or 16</t>
  </si>
  <si>
    <t>Lowest 6</t>
  </si>
  <si>
    <t>Lowest 7</t>
  </si>
  <si>
    <t>Lowest 8</t>
  </si>
  <si>
    <t>Lowest 9</t>
  </si>
  <si>
    <t>7 scoes entered</t>
  </si>
  <si>
    <t>Lowest 10</t>
  </si>
  <si>
    <t>Calculate the Average of the Lowest Handicap Differentials</t>
  </si>
  <si>
    <t>Multiply Average of Handicap Differentials by 0.96 or 96%</t>
  </si>
  <si>
    <t>Truncate, or Delete, Numbers to the Right of Tenths</t>
  </si>
  <si>
    <t>12.1</t>
  </si>
  <si>
    <t>Average 2 Lowest</t>
  </si>
  <si>
    <t>8 scoes entered</t>
  </si>
  <si>
    <t>15.8</t>
  </si>
  <si>
    <t>9 scoes entered</t>
  </si>
  <si>
    <t>26.0</t>
  </si>
  <si>
    <t>Average 3 Lowest</t>
  </si>
  <si>
    <t>10 scoes entered</t>
  </si>
  <si>
    <t>11 scoes entered</t>
  </si>
  <si>
    <t>13.5</t>
  </si>
  <si>
    <t>Average 4 Lowest</t>
  </si>
  <si>
    <t>12 scoes entered</t>
  </si>
  <si>
    <t>10.0</t>
  </si>
  <si>
    <t>13 scoes entered</t>
  </si>
  <si>
    <t>11.8</t>
  </si>
  <si>
    <t>Average 5 Lowest</t>
  </si>
  <si>
    <t>14 scoes entered</t>
  </si>
  <si>
    <t>24.3</t>
  </si>
  <si>
    <t>15 scoes entered</t>
  </si>
  <si>
    <t>22.3</t>
  </si>
  <si>
    <t>Average 6 Lowest</t>
  </si>
  <si>
    <t>16 scoes entered</t>
  </si>
  <si>
    <t>20.0</t>
  </si>
  <si>
    <t>17 scoes entered</t>
  </si>
  <si>
    <t>30.5</t>
  </si>
  <si>
    <t>Average 7 Lowest</t>
  </si>
  <si>
    <t>18 scoes entered</t>
  </si>
  <si>
    <t>17.0</t>
  </si>
  <si>
    <t>Average 8 Lowest</t>
  </si>
  <si>
    <t>19 scoes entered</t>
  </si>
  <si>
    <t>Average 9 Lowest</t>
  </si>
  <si>
    <t>20 scoes entered</t>
  </si>
  <si>
    <t>23.0</t>
  </si>
  <si>
    <t>Average 10 Lowest</t>
  </si>
  <si>
    <t>21 scoes entered</t>
  </si>
  <si>
    <t>Not valid for HDCP</t>
  </si>
  <si>
    <t>29.2</t>
  </si>
  <si>
    <t xml:space="preserve"> Handicap calculation is only on most recent 20 scores.</t>
  </si>
  <si>
    <t>not correct</t>
  </si>
  <si>
    <t>22 scoes entered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</si>
</sst>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0"/>
      <color rgb="FF000000"/>
      <name val="Arial"/>
    </font>
    <font>
      <sz val="10"/>
      <name val="Arial"/>
    </font>
    <font>
      <sz val="10"/>
      <color rgb="FF000000"/>
      <name val="Verdana"/>
    </font>
    <font>
      <u/>
      <sz val="10"/>
      <color rgb="FF000000"/>
      <name val="Verdana"/>
    </font>
    <font>
      <sz val="10"/>
      <color rgb="FF555555"/>
      <name val="Verdana"/>
    </font>
    <font>
      <b/>
      <sz val="10"/>
      <color rgb="FF000000"/>
      <name val="Verdana"/>
    </font>
    <font>
      <u/>
      <sz val="10"/>
      <color rgb="FF000000"/>
      <name val="Verdana"/>
    </font>
    <font>
      <sz val="10"/>
      <color rgb="FF000000"/>
      <name val="Arial"/>
    </font>
    <font>
      <u/>
      <sz val="10"/>
      <color rgb="FF000000"/>
      <name val="Verdana"/>
    </font>
    <font>
      <sz val="10"/>
      <color rgb="FF000000"/>
      <name val="'Open Sans'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D9EAD3"/>
        <bgColor rgb="FFD9EAD3"/>
      </patternFill>
    </fill>
    <fill>
      <patternFill patternType="solid">
        <fgColor rgb="FFFFF2CC"/>
        <bgColor rgb="FFFFF2CC"/>
      </patternFill>
    </fill>
    <fill>
      <patternFill patternType="solid">
        <fgColor rgb="FFF4CCCC"/>
        <bgColor rgb="FFF4CCCC"/>
      </patternFill>
    </fill>
  </fills>
  <borders count="4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/>
    <xf numFmtId="0" fontId="1" fillId="0" borderId="0" xfId="0" applyFont="1" applyAlignment="1"/>
    <xf numFmtId="0" fontId="2" fillId="0" borderId="1" xfId="0" applyFont="1" applyBorder="1" applyAlignment="1"/>
    <xf numFmtId="0" fontId="2" fillId="0" borderId="0" xfId="0" applyFont="1" applyAlignment="1"/>
    <xf numFmtId="0" fontId="3" fillId="0" borderId="0" xfId="0" applyFont="1" applyAlignment="1">
      <alignment horizontal="center"/>
    </xf>
    <xf numFmtId="0" fontId="4" fillId="2" borderId="0" xfId="0" applyFont="1" applyFill="1" applyAlignment="1">
      <alignment horizontal="center"/>
    </xf>
    <xf numFmtId="0" fontId="5" fillId="0" borderId="1" xfId="0" applyFont="1" applyBorder="1" applyAlignment="1"/>
    <xf numFmtId="0" fontId="6" fillId="0" borderId="0" xfId="0" applyFont="1" applyAlignment="1"/>
    <xf numFmtId="14" fontId="1" fillId="0" borderId="0" xfId="0" applyNumberFormat="1" applyFont="1" applyAlignment="1"/>
    <xf numFmtId="0" fontId="1" fillId="3" borderId="0" xfId="0" applyFont="1" applyFill="1" applyAlignment="1"/>
    <xf numFmtId="0" fontId="1" fillId="3" borderId="0" xfId="0" applyFont="1" applyFill="1" applyAlignment="1"/>
    <xf numFmtId="0" fontId="2" fillId="0" borderId="1" xfId="0" applyFont="1" applyBorder="1" applyAlignment="1">
      <alignment horizontal="center"/>
    </xf>
    <xf numFmtId="0" fontId="2" fillId="0" borderId="0" xfId="0" applyFont="1" applyAlignment="1"/>
    <xf numFmtId="0" fontId="2" fillId="0" borderId="0" xfId="0" applyFont="1" applyAlignment="1">
      <alignment horizontal="center"/>
    </xf>
    <xf numFmtId="0" fontId="1" fillId="0" borderId="1" xfId="0" applyFont="1" applyBorder="1"/>
    <xf numFmtId="0" fontId="1" fillId="0" borderId="2" xfId="0" applyFont="1" applyBorder="1"/>
    <xf numFmtId="0" fontId="7" fillId="3" borderId="2" xfId="0" applyFont="1" applyFill="1" applyBorder="1" applyAlignment="1"/>
    <xf numFmtId="0" fontId="1" fillId="0" borderId="2" xfId="0" applyFont="1" applyBorder="1" applyAlignment="1"/>
    <xf numFmtId="0" fontId="1" fillId="3" borderId="2" xfId="0" applyFont="1" applyFill="1" applyBorder="1"/>
    <xf numFmtId="0" fontId="1" fillId="3" borderId="2" xfId="0" applyFont="1" applyFill="1" applyBorder="1" applyAlignment="1"/>
    <xf numFmtId="0" fontId="4" fillId="2" borderId="2" xfId="0" applyFont="1" applyFill="1" applyBorder="1" applyAlignment="1">
      <alignment horizontal="left"/>
    </xf>
    <xf numFmtId="0" fontId="4" fillId="2" borderId="3" xfId="0" applyFont="1" applyFill="1" applyBorder="1" applyAlignment="1">
      <alignment horizontal="left"/>
    </xf>
    <xf numFmtId="0" fontId="4" fillId="2" borderId="0" xfId="0" applyFont="1" applyFill="1" applyAlignment="1">
      <alignment horizontal="left"/>
    </xf>
    <xf numFmtId="0" fontId="8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9" fillId="0" borderId="0" xfId="0" applyFont="1" applyAlignment="1"/>
    <xf numFmtId="0" fontId="1" fillId="3" borderId="2" xfId="0" applyFont="1" applyFill="1" applyBorder="1" applyAlignment="1">
      <alignment horizontal="left"/>
    </xf>
    <xf numFmtId="0" fontId="2" fillId="4" borderId="1" xfId="0" applyFont="1" applyFill="1" applyBorder="1" applyAlignment="1">
      <alignment horizontal="center"/>
    </xf>
    <xf numFmtId="0" fontId="7" fillId="5" borderId="2" xfId="0" applyFont="1" applyFill="1" applyBorder="1" applyAlignment="1">
      <alignment horizontal="left"/>
    </xf>
    <xf numFmtId="0" fontId="7" fillId="5" borderId="2" xfId="0" applyFont="1" applyFill="1" applyBorder="1" applyAlignment="1"/>
    <xf numFmtId="0" fontId="4" fillId="4" borderId="0" xfId="0" applyFont="1" applyFill="1" applyAlignment="1">
      <alignment horizontal="left" wrapText="1"/>
    </xf>
    <xf numFmtId="0" fontId="0" fillId="0" borderId="0" xfId="0" applyFont="1" applyAlignment="1"/>
    <xf numFmtId="0" fontId="1" fillId="0" borderId="2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5"/>
  <sheetViews>
    <sheetView tabSelected="1" workbookViewId="0">
      <selection activeCell="L19" sqref="L19"/>
    </sheetView>
  </sheetViews>
  <sheetFormatPr defaultColWidth="14.42578125" defaultRowHeight="15.75" customHeight="1"/>
  <cols>
    <col min="3" max="3" width="18.140625" customWidth="1"/>
    <col min="7" max="7" width="15.140625" customWidth="1"/>
    <col min="8" max="8" width="19.140625" customWidth="1"/>
    <col min="9" max="9" width="21.5703125" customWidth="1"/>
    <col min="10" max="10" width="18.42578125" customWidth="1"/>
  </cols>
  <sheetData>
    <row r="1" spans="1:10" ht="15.7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G1" s="1" t="s">
        <v>5</v>
      </c>
      <c r="H1" s="2" t="s">
        <v>6</v>
      </c>
      <c r="I1" s="3" t="s">
        <v>7</v>
      </c>
      <c r="J1" s="4"/>
    </row>
    <row r="2" spans="1:10" ht="15.75" customHeight="1">
      <c r="A2" s="5"/>
      <c r="H2" s="6" t="s">
        <v>8</v>
      </c>
      <c r="I2" s="7" t="s">
        <v>9</v>
      </c>
      <c r="J2" s="4" t="s">
        <v>10</v>
      </c>
    </row>
    <row r="3" spans="1:10" ht="15.75" customHeight="1">
      <c r="A3" s="8">
        <v>41946</v>
      </c>
      <c r="B3" s="1">
        <v>87</v>
      </c>
      <c r="C3" s="1">
        <v>70</v>
      </c>
      <c r="D3" s="1">
        <v>100</v>
      </c>
      <c r="E3" s="9" t="s">
        <v>11</v>
      </c>
      <c r="F3" s="10" t="s">
        <v>12</v>
      </c>
      <c r="G3">
        <f t="shared" ref="G3:G7" si="0">(B3-C3)*113/D3</f>
        <v>19.21</v>
      </c>
      <c r="H3" s="11"/>
      <c r="I3" s="12" t="s">
        <v>13</v>
      </c>
      <c r="J3" s="13" t="s">
        <v>14</v>
      </c>
    </row>
    <row r="4" spans="1:10" ht="15.75" customHeight="1">
      <c r="A4" s="8">
        <v>42225</v>
      </c>
      <c r="B4" s="1">
        <v>89</v>
      </c>
      <c r="C4" s="1">
        <v>72.099999999999994</v>
      </c>
      <c r="D4" s="1">
        <v>116</v>
      </c>
      <c r="E4" s="9" t="s">
        <v>15</v>
      </c>
      <c r="F4" s="10" t="s">
        <v>12</v>
      </c>
      <c r="G4">
        <f t="shared" si="0"/>
        <v>16.462931034482764</v>
      </c>
      <c r="H4" s="11" t="s">
        <v>16</v>
      </c>
      <c r="I4" s="12" t="s">
        <v>17</v>
      </c>
      <c r="J4" s="13">
        <v>7</v>
      </c>
    </row>
    <row r="5" spans="1:10" ht="15.75" customHeight="1">
      <c r="A5" s="8">
        <v>42234</v>
      </c>
      <c r="B5" s="1">
        <v>97</v>
      </c>
      <c r="C5" s="1">
        <v>72</v>
      </c>
      <c r="D5" s="1">
        <v>134</v>
      </c>
      <c r="E5" s="9" t="s">
        <v>18</v>
      </c>
      <c r="F5" s="10" t="s">
        <v>12</v>
      </c>
      <c r="G5">
        <f t="shared" si="0"/>
        <v>21.082089552238806</v>
      </c>
      <c r="H5" s="11"/>
      <c r="I5" s="12" t="s">
        <v>19</v>
      </c>
      <c r="J5" s="13">
        <v>8</v>
      </c>
    </row>
    <row r="6" spans="1:10" ht="15.75" customHeight="1">
      <c r="A6" s="8">
        <v>42248</v>
      </c>
      <c r="B6" s="1">
        <v>101</v>
      </c>
      <c r="C6" s="1">
        <v>69.5</v>
      </c>
      <c r="D6" s="1">
        <v>105</v>
      </c>
      <c r="E6" s="9" t="s">
        <v>20</v>
      </c>
      <c r="F6" s="10" t="s">
        <v>12</v>
      </c>
      <c r="G6">
        <f t="shared" si="0"/>
        <v>33.9</v>
      </c>
      <c r="H6" s="11"/>
      <c r="I6" s="12" t="s">
        <v>21</v>
      </c>
      <c r="J6" s="13">
        <v>9</v>
      </c>
    </row>
    <row r="7" spans="1:10" ht="15.75" customHeight="1">
      <c r="A7" s="8">
        <v>42278</v>
      </c>
      <c r="B7" s="1">
        <v>96</v>
      </c>
      <c r="C7" s="1">
        <v>72</v>
      </c>
      <c r="D7" s="1">
        <v>113</v>
      </c>
      <c r="E7" s="9" t="s">
        <v>22</v>
      </c>
      <c r="F7" s="10" t="s">
        <v>12</v>
      </c>
      <c r="G7">
        <f t="shared" si="0"/>
        <v>24</v>
      </c>
      <c r="H7" s="11"/>
      <c r="I7" s="12" t="s">
        <v>23</v>
      </c>
      <c r="J7" s="13">
        <v>10</v>
      </c>
    </row>
    <row r="8" spans="1:10" ht="15.75" customHeight="1">
      <c r="C8" s="1" t="s">
        <v>24</v>
      </c>
      <c r="D8" s="1">
        <v>16.5</v>
      </c>
      <c r="H8" s="14"/>
    </row>
    <row r="9" spans="1:10" ht="15.75" customHeight="1">
      <c r="A9" s="15"/>
      <c r="B9" s="15"/>
      <c r="C9" s="16" t="s">
        <v>25</v>
      </c>
      <c r="D9" s="17">
        <f>16.5*0.96</f>
        <v>15.84</v>
      </c>
      <c r="E9" s="18">
        <f>15.8</f>
        <v>15.8</v>
      </c>
      <c r="F9" s="19" t="s">
        <v>12</v>
      </c>
      <c r="G9" s="20"/>
      <c r="H9" s="21"/>
      <c r="I9" s="22" t="s">
        <v>26</v>
      </c>
    </row>
    <row r="10" spans="1:10" ht="15.75" customHeight="1">
      <c r="H10" s="14"/>
    </row>
    <row r="11" spans="1:10" ht="15.75" customHeight="1">
      <c r="G11" s="23"/>
      <c r="H11" s="24" t="s">
        <v>27</v>
      </c>
      <c r="I11" s="23" t="s">
        <v>28</v>
      </c>
      <c r="J11" s="23" t="s">
        <v>29</v>
      </c>
    </row>
    <row r="12" spans="1:10" ht="15.75" customHeight="1">
      <c r="A12" s="8">
        <v>41946</v>
      </c>
      <c r="B12" s="1">
        <v>87</v>
      </c>
      <c r="C12" s="1">
        <v>70</v>
      </c>
      <c r="D12" s="1">
        <v>100</v>
      </c>
      <c r="E12" s="9" t="s">
        <v>11</v>
      </c>
      <c r="F12" s="10" t="s">
        <v>12</v>
      </c>
      <c r="G12">
        <f t="shared" ref="G12:G17" si="1">(B12-C12)*113/D12</f>
        <v>19.21</v>
      </c>
      <c r="H12" s="11"/>
      <c r="I12" s="13" t="s">
        <v>30</v>
      </c>
      <c r="J12" s="13" t="s">
        <v>31</v>
      </c>
    </row>
    <row r="13" spans="1:10" ht="15.75" customHeight="1">
      <c r="A13" s="8">
        <v>42225</v>
      </c>
      <c r="B13" s="1">
        <v>89</v>
      </c>
      <c r="C13" s="1">
        <v>72.099999999999994</v>
      </c>
      <c r="D13" s="1">
        <v>116</v>
      </c>
      <c r="E13" s="9" t="s">
        <v>15</v>
      </c>
      <c r="F13" s="10" t="s">
        <v>12</v>
      </c>
      <c r="G13">
        <f t="shared" si="1"/>
        <v>16.462931034482764</v>
      </c>
      <c r="H13" s="11"/>
      <c r="I13" s="13" t="s">
        <v>32</v>
      </c>
      <c r="J13" s="13" t="s">
        <v>33</v>
      </c>
    </row>
    <row r="14" spans="1:10" ht="15.75" customHeight="1">
      <c r="A14" s="8">
        <v>42234</v>
      </c>
      <c r="B14" s="1">
        <v>97</v>
      </c>
      <c r="C14" s="1">
        <v>72</v>
      </c>
      <c r="D14" s="1">
        <v>134</v>
      </c>
      <c r="E14" s="9" t="s">
        <v>18</v>
      </c>
      <c r="F14" s="10" t="s">
        <v>12</v>
      </c>
      <c r="G14">
        <f t="shared" si="1"/>
        <v>21.082089552238806</v>
      </c>
      <c r="H14" s="11" t="s">
        <v>16</v>
      </c>
      <c r="I14" s="13" t="s">
        <v>34</v>
      </c>
      <c r="J14" s="13" t="s">
        <v>35</v>
      </c>
    </row>
    <row r="15" spans="1:10" ht="15.75" customHeight="1">
      <c r="A15" s="8">
        <v>42248</v>
      </c>
      <c r="B15" s="1">
        <v>101</v>
      </c>
      <c r="C15" s="1">
        <v>69.5</v>
      </c>
      <c r="D15" s="1">
        <v>105</v>
      </c>
      <c r="E15" s="9" t="s">
        <v>20</v>
      </c>
      <c r="F15" s="10" t="s">
        <v>12</v>
      </c>
      <c r="G15">
        <f t="shared" si="1"/>
        <v>33.9</v>
      </c>
      <c r="H15" s="11"/>
      <c r="I15" s="13" t="s">
        <v>36</v>
      </c>
      <c r="J15" s="13" t="s">
        <v>37</v>
      </c>
    </row>
    <row r="16" spans="1:10" ht="15.75" customHeight="1">
      <c r="A16" s="8">
        <v>42278</v>
      </c>
      <c r="B16" s="1">
        <v>96</v>
      </c>
      <c r="C16" s="1">
        <v>72</v>
      </c>
      <c r="D16" s="1">
        <v>113</v>
      </c>
      <c r="E16" s="9" t="s">
        <v>22</v>
      </c>
      <c r="F16" s="10" t="s">
        <v>12</v>
      </c>
      <c r="G16">
        <f t="shared" si="1"/>
        <v>24</v>
      </c>
      <c r="H16" s="11"/>
      <c r="I16" s="13" t="s">
        <v>38</v>
      </c>
      <c r="J16" s="13" t="s">
        <v>39</v>
      </c>
    </row>
    <row r="17" spans="1:10" ht="15.75" customHeight="1">
      <c r="B17" s="1">
        <v>94</v>
      </c>
      <c r="C17" s="1">
        <v>72</v>
      </c>
      <c r="D17" s="1">
        <v>113</v>
      </c>
      <c r="E17" s="9" t="s">
        <v>40</v>
      </c>
      <c r="F17" s="10" t="s">
        <v>12</v>
      </c>
      <c r="G17">
        <f t="shared" si="1"/>
        <v>22</v>
      </c>
      <c r="H17" s="25"/>
      <c r="I17" s="13" t="s">
        <v>41</v>
      </c>
      <c r="J17" s="13" t="s">
        <v>42</v>
      </c>
    </row>
    <row r="18" spans="1:10" ht="15.75" customHeight="1">
      <c r="C18" s="1" t="s">
        <v>24</v>
      </c>
      <c r="D18" s="1">
        <v>16.5</v>
      </c>
      <c r="H18" s="14"/>
      <c r="I18" s="13">
        <v>17</v>
      </c>
      <c r="J18" s="13" t="s">
        <v>43</v>
      </c>
    </row>
    <row r="19" spans="1:10" ht="15.75" customHeight="1">
      <c r="A19" s="15"/>
      <c r="B19" s="15"/>
      <c r="C19" s="16" t="s">
        <v>25</v>
      </c>
      <c r="D19" s="17">
        <f>16.5*0.96</f>
        <v>15.84</v>
      </c>
      <c r="E19" s="18">
        <f>15.8</f>
        <v>15.8</v>
      </c>
      <c r="F19" s="19" t="s">
        <v>12</v>
      </c>
      <c r="G19" s="20"/>
      <c r="H19" s="21"/>
      <c r="I19" s="13">
        <v>18</v>
      </c>
      <c r="J19" s="13" t="s">
        <v>44</v>
      </c>
    </row>
    <row r="20" spans="1:10" ht="15.75" customHeight="1">
      <c r="H20" s="14"/>
      <c r="I20" s="13">
        <v>19</v>
      </c>
      <c r="J20" s="13" t="s">
        <v>45</v>
      </c>
    </row>
    <row r="21" spans="1:10" ht="15.75" customHeight="1">
      <c r="G21" s="23"/>
      <c r="H21" s="24" t="s">
        <v>46</v>
      </c>
      <c r="I21" s="13">
        <v>20</v>
      </c>
      <c r="J21" s="13" t="s">
        <v>47</v>
      </c>
    </row>
    <row r="22" spans="1:10" ht="12.75">
      <c r="A22" s="8">
        <v>41946</v>
      </c>
      <c r="B22" s="1">
        <v>87</v>
      </c>
      <c r="C22" s="1">
        <v>70</v>
      </c>
      <c r="D22" s="1">
        <v>100</v>
      </c>
      <c r="E22" s="9" t="s">
        <v>11</v>
      </c>
      <c r="F22" s="10" t="s">
        <v>12</v>
      </c>
      <c r="G22">
        <f t="shared" ref="G22:G28" si="2">(B22-C22)*113/D22</f>
        <v>19.21</v>
      </c>
      <c r="H22" s="11"/>
    </row>
    <row r="23" spans="1:10" ht="12.75">
      <c r="A23" s="8">
        <v>42225</v>
      </c>
      <c r="B23" s="1">
        <v>89</v>
      </c>
      <c r="C23" s="1">
        <v>72.099999999999994</v>
      </c>
      <c r="D23" s="1">
        <v>116</v>
      </c>
      <c r="E23" s="9" t="s">
        <v>15</v>
      </c>
      <c r="F23" s="10" t="s">
        <v>12</v>
      </c>
      <c r="G23">
        <f t="shared" si="2"/>
        <v>16.462931034482764</v>
      </c>
      <c r="H23" s="11"/>
      <c r="I23" s="26" t="s">
        <v>48</v>
      </c>
    </row>
    <row r="24" spans="1:10" ht="12.75">
      <c r="A24" s="8">
        <v>42234</v>
      </c>
      <c r="B24" s="1">
        <v>97</v>
      </c>
      <c r="C24" s="1">
        <v>72</v>
      </c>
      <c r="D24" s="1">
        <v>134</v>
      </c>
      <c r="E24" s="9" t="s">
        <v>18</v>
      </c>
      <c r="F24" s="10" t="s">
        <v>12</v>
      </c>
      <c r="G24">
        <f t="shared" si="2"/>
        <v>21.082089552238806</v>
      </c>
      <c r="H24" s="11" t="s">
        <v>16</v>
      </c>
    </row>
    <row r="25" spans="1:10" ht="12.75">
      <c r="A25" s="8">
        <v>42248</v>
      </c>
      <c r="B25" s="1">
        <v>101</v>
      </c>
      <c r="C25" s="1">
        <v>69.5</v>
      </c>
      <c r="D25" s="1">
        <v>105</v>
      </c>
      <c r="E25" s="9" t="s">
        <v>20</v>
      </c>
      <c r="F25" s="10" t="s">
        <v>12</v>
      </c>
      <c r="G25">
        <f t="shared" si="2"/>
        <v>33.9</v>
      </c>
      <c r="H25" s="11"/>
      <c r="I25" s="26" t="s">
        <v>49</v>
      </c>
    </row>
    <row r="26" spans="1:10" ht="12.75">
      <c r="A26" s="8">
        <v>42278</v>
      </c>
      <c r="B26" s="1">
        <v>96</v>
      </c>
      <c r="C26" s="1">
        <v>72</v>
      </c>
      <c r="D26" s="1">
        <v>113</v>
      </c>
      <c r="E26" s="9" t="s">
        <v>22</v>
      </c>
      <c r="F26" s="10" t="s">
        <v>12</v>
      </c>
      <c r="G26">
        <f t="shared" si="2"/>
        <v>24</v>
      </c>
      <c r="H26" s="11"/>
    </row>
    <row r="27" spans="1:10" ht="12.75">
      <c r="A27" s="8">
        <v>42281</v>
      </c>
      <c r="B27" s="1">
        <v>94</v>
      </c>
      <c r="C27" s="1">
        <v>72</v>
      </c>
      <c r="D27" s="1">
        <v>113</v>
      </c>
      <c r="E27" s="9" t="s">
        <v>40</v>
      </c>
      <c r="F27" s="10" t="s">
        <v>12</v>
      </c>
      <c r="G27">
        <f t="shared" si="2"/>
        <v>22</v>
      </c>
      <c r="H27" s="25"/>
      <c r="I27" s="26" t="s">
        <v>50</v>
      </c>
    </row>
    <row r="28" spans="1:10" ht="12.75">
      <c r="A28" s="8">
        <v>42286</v>
      </c>
      <c r="B28" s="1">
        <v>88</v>
      </c>
      <c r="C28" s="1">
        <v>74.400000000000006</v>
      </c>
      <c r="D28" s="1">
        <v>127</v>
      </c>
      <c r="E28" s="9" t="s">
        <v>51</v>
      </c>
      <c r="F28" s="10" t="s">
        <v>12</v>
      </c>
      <c r="G28">
        <f t="shared" si="2"/>
        <v>12.100787401574797</v>
      </c>
      <c r="H28" s="11" t="s">
        <v>16</v>
      </c>
    </row>
    <row r="29" spans="1:10" ht="12.75">
      <c r="C29" s="1" t="s">
        <v>52</v>
      </c>
      <c r="D29">
        <f>(16.5+12.1)/2</f>
        <v>14.3</v>
      </c>
      <c r="H29" s="14"/>
    </row>
    <row r="30" spans="1:10" ht="12.75">
      <c r="A30" s="15"/>
      <c r="B30" s="15"/>
      <c r="C30" s="16" t="s">
        <v>25</v>
      </c>
      <c r="D30" s="17">
        <f>D29*0.96</f>
        <v>13.728</v>
      </c>
      <c r="E30" s="19">
        <v>13.7</v>
      </c>
      <c r="F30" s="19" t="s">
        <v>12</v>
      </c>
      <c r="G30" s="20"/>
      <c r="H30" s="21"/>
    </row>
    <row r="31" spans="1:10" ht="12.75">
      <c r="H31" s="14"/>
    </row>
    <row r="32" spans="1:10" ht="12.75">
      <c r="G32" s="23"/>
      <c r="H32" s="24" t="s">
        <v>53</v>
      </c>
    </row>
    <row r="33" spans="1:8" ht="12.75">
      <c r="A33" s="8">
        <v>41946</v>
      </c>
      <c r="B33" s="1">
        <v>87</v>
      </c>
      <c r="C33" s="1">
        <v>70</v>
      </c>
      <c r="D33" s="1">
        <v>100</v>
      </c>
      <c r="E33" s="9" t="s">
        <v>11</v>
      </c>
      <c r="F33" s="10" t="s">
        <v>12</v>
      </c>
      <c r="G33">
        <f t="shared" ref="G33:G40" si="3">(B33-C33)*113/D33</f>
        <v>19.21</v>
      </c>
      <c r="H33" s="11"/>
    </row>
    <row r="34" spans="1:8" ht="12.75">
      <c r="A34" s="8">
        <v>42225</v>
      </c>
      <c r="B34" s="1">
        <v>89</v>
      </c>
      <c r="C34" s="1">
        <v>72.099999999999994</v>
      </c>
      <c r="D34" s="1">
        <v>116</v>
      </c>
      <c r="E34" s="9" t="s">
        <v>15</v>
      </c>
      <c r="F34" s="10" t="s">
        <v>12</v>
      </c>
      <c r="G34">
        <f t="shared" si="3"/>
        <v>16.462931034482764</v>
      </c>
      <c r="H34" s="11"/>
    </row>
    <row r="35" spans="1:8" ht="12.75">
      <c r="A35" s="8">
        <v>42234</v>
      </c>
      <c r="B35" s="1">
        <v>97</v>
      </c>
      <c r="C35" s="1">
        <v>72</v>
      </c>
      <c r="D35" s="1">
        <v>134</v>
      </c>
      <c r="E35" s="9" t="s">
        <v>18</v>
      </c>
      <c r="F35" s="10" t="s">
        <v>12</v>
      </c>
      <c r="G35">
        <f t="shared" si="3"/>
        <v>21.082089552238806</v>
      </c>
      <c r="H35" s="11"/>
    </row>
    <row r="36" spans="1:8" ht="12.75">
      <c r="A36" s="8">
        <v>42248</v>
      </c>
      <c r="B36" s="1">
        <v>101</v>
      </c>
      <c r="C36" s="1">
        <v>69.5</v>
      </c>
      <c r="D36" s="1">
        <v>105</v>
      </c>
      <c r="E36" s="9" t="s">
        <v>20</v>
      </c>
      <c r="F36" s="10" t="s">
        <v>12</v>
      </c>
      <c r="G36">
        <f t="shared" si="3"/>
        <v>33.9</v>
      </c>
      <c r="H36" s="11"/>
    </row>
    <row r="37" spans="1:8" ht="12.75">
      <c r="A37" s="8">
        <v>42278</v>
      </c>
      <c r="B37" s="1">
        <v>96</v>
      </c>
      <c r="C37" s="1">
        <v>72</v>
      </c>
      <c r="D37" s="1">
        <v>113</v>
      </c>
      <c r="E37" s="9" t="s">
        <v>22</v>
      </c>
      <c r="F37" s="10" t="s">
        <v>12</v>
      </c>
      <c r="G37">
        <f t="shared" si="3"/>
        <v>24</v>
      </c>
      <c r="H37" s="11"/>
    </row>
    <row r="38" spans="1:8" ht="12.75">
      <c r="A38" s="8">
        <v>42281</v>
      </c>
      <c r="B38" s="1">
        <v>94</v>
      </c>
      <c r="C38" s="1">
        <v>72</v>
      </c>
      <c r="D38" s="1">
        <v>113</v>
      </c>
      <c r="E38" s="9" t="s">
        <v>40</v>
      </c>
      <c r="F38" s="10" t="s">
        <v>12</v>
      </c>
      <c r="G38">
        <f t="shared" si="3"/>
        <v>22</v>
      </c>
      <c r="H38" s="25"/>
    </row>
    <row r="39" spans="1:8" ht="12.75">
      <c r="A39" s="8">
        <v>42286</v>
      </c>
      <c r="B39" s="1">
        <v>88</v>
      </c>
      <c r="C39" s="1">
        <v>74.400000000000006</v>
      </c>
      <c r="D39" s="1">
        <v>127</v>
      </c>
      <c r="E39" s="9" t="s">
        <v>51</v>
      </c>
      <c r="F39" s="10" t="s">
        <v>12</v>
      </c>
      <c r="G39">
        <f t="shared" si="3"/>
        <v>12.100787401574797</v>
      </c>
      <c r="H39" s="11" t="s">
        <v>16</v>
      </c>
    </row>
    <row r="40" spans="1:8" ht="12.75">
      <c r="A40" s="8">
        <v>42300</v>
      </c>
      <c r="B40" s="1">
        <v>84</v>
      </c>
      <c r="C40" s="1">
        <v>70</v>
      </c>
      <c r="D40" s="1">
        <v>100</v>
      </c>
      <c r="E40" s="9" t="s">
        <v>54</v>
      </c>
      <c r="F40" s="10" t="s">
        <v>12</v>
      </c>
      <c r="G40">
        <f t="shared" si="3"/>
        <v>15.82</v>
      </c>
      <c r="H40" s="11" t="s">
        <v>16</v>
      </c>
    </row>
    <row r="41" spans="1:8" ht="12.75">
      <c r="C41" s="1" t="s">
        <v>52</v>
      </c>
      <c r="D41">
        <f>(15.8+12.1)/2</f>
        <v>13.95</v>
      </c>
      <c r="H41" s="14"/>
    </row>
    <row r="42" spans="1:8" ht="12.75">
      <c r="A42" s="15"/>
      <c r="B42" s="15"/>
      <c r="C42" s="16" t="s">
        <v>25</v>
      </c>
      <c r="D42" s="17">
        <f>D41*0.96</f>
        <v>13.391999999999999</v>
      </c>
      <c r="E42" s="27">
        <v>13.3</v>
      </c>
      <c r="F42" s="19" t="s">
        <v>12</v>
      </c>
      <c r="G42" s="20"/>
      <c r="H42" s="21"/>
    </row>
    <row r="43" spans="1:8" ht="12.75">
      <c r="H43" s="14"/>
    </row>
    <row r="44" spans="1:8" ht="12.75">
      <c r="G44" s="23"/>
      <c r="H44" s="24" t="s">
        <v>55</v>
      </c>
    </row>
    <row r="45" spans="1:8" ht="12.75">
      <c r="A45" s="8">
        <v>41946</v>
      </c>
      <c r="B45" s="1">
        <v>87</v>
      </c>
      <c r="C45" s="1">
        <v>70</v>
      </c>
      <c r="D45" s="1">
        <v>100</v>
      </c>
      <c r="E45" s="9" t="s">
        <v>11</v>
      </c>
      <c r="F45" s="10" t="s">
        <v>12</v>
      </c>
      <c r="G45">
        <f t="shared" ref="G45:G53" si="4">(B45-C45)*113/D45</f>
        <v>19.21</v>
      </c>
      <c r="H45" s="11"/>
    </row>
    <row r="46" spans="1:8" ht="12.75">
      <c r="A46" s="8">
        <v>42225</v>
      </c>
      <c r="B46" s="1">
        <v>89</v>
      </c>
      <c r="C46" s="1">
        <v>72.099999999999994</v>
      </c>
      <c r="D46" s="1">
        <v>116</v>
      </c>
      <c r="E46" s="9" t="s">
        <v>15</v>
      </c>
      <c r="F46" s="10" t="s">
        <v>12</v>
      </c>
      <c r="G46">
        <f t="shared" si="4"/>
        <v>16.462931034482764</v>
      </c>
      <c r="H46" s="11" t="s">
        <v>16</v>
      </c>
    </row>
    <row r="47" spans="1:8" ht="12.75">
      <c r="A47" s="8">
        <v>42234</v>
      </c>
      <c r="B47" s="1">
        <v>97</v>
      </c>
      <c r="C47" s="1">
        <v>72</v>
      </c>
      <c r="D47" s="1">
        <v>134</v>
      </c>
      <c r="E47" s="9" t="s">
        <v>18</v>
      </c>
      <c r="F47" s="10" t="s">
        <v>12</v>
      </c>
      <c r="G47">
        <f t="shared" si="4"/>
        <v>21.082089552238806</v>
      </c>
      <c r="H47" s="11"/>
    </row>
    <row r="48" spans="1:8" ht="12.75">
      <c r="A48" s="8">
        <v>42248</v>
      </c>
      <c r="B48" s="1">
        <v>101</v>
      </c>
      <c r="C48" s="1">
        <v>69.5</v>
      </c>
      <c r="D48" s="1">
        <v>105</v>
      </c>
      <c r="E48" s="9" t="s">
        <v>20</v>
      </c>
      <c r="F48" s="10" t="s">
        <v>12</v>
      </c>
      <c r="G48">
        <f t="shared" si="4"/>
        <v>33.9</v>
      </c>
      <c r="H48" s="11"/>
    </row>
    <row r="49" spans="1:8" ht="12.75">
      <c r="A49" s="8">
        <v>42278</v>
      </c>
      <c r="B49" s="1">
        <v>96</v>
      </c>
      <c r="C49" s="1">
        <v>72</v>
      </c>
      <c r="D49" s="1">
        <v>113</v>
      </c>
      <c r="E49" s="9" t="s">
        <v>22</v>
      </c>
      <c r="F49" s="10" t="s">
        <v>12</v>
      </c>
      <c r="G49">
        <f t="shared" si="4"/>
        <v>24</v>
      </c>
      <c r="H49" s="11"/>
    </row>
    <row r="50" spans="1:8" ht="12.75">
      <c r="A50" s="8">
        <v>42281</v>
      </c>
      <c r="B50" s="1">
        <v>94</v>
      </c>
      <c r="C50" s="1">
        <v>72</v>
      </c>
      <c r="D50" s="1">
        <v>113</v>
      </c>
      <c r="E50" s="9" t="s">
        <v>40</v>
      </c>
      <c r="F50" s="10" t="s">
        <v>12</v>
      </c>
      <c r="G50">
        <f t="shared" si="4"/>
        <v>22</v>
      </c>
      <c r="H50" s="25"/>
    </row>
    <row r="51" spans="1:8" ht="12.75">
      <c r="A51" s="8">
        <v>42286</v>
      </c>
      <c r="B51" s="1">
        <v>88</v>
      </c>
      <c r="C51" s="1">
        <v>74.400000000000006</v>
      </c>
      <c r="D51" s="1">
        <v>127</v>
      </c>
      <c r="E51" s="9" t="s">
        <v>51</v>
      </c>
      <c r="F51" s="10" t="s">
        <v>12</v>
      </c>
      <c r="G51">
        <f t="shared" si="4"/>
        <v>12.100787401574797</v>
      </c>
      <c r="H51" s="11" t="s">
        <v>16</v>
      </c>
    </row>
    <row r="52" spans="1:8" ht="12.75">
      <c r="A52" s="8">
        <v>42300</v>
      </c>
      <c r="B52" s="1">
        <v>84</v>
      </c>
      <c r="C52" s="1">
        <v>70</v>
      </c>
      <c r="D52" s="1">
        <v>100</v>
      </c>
      <c r="E52" s="9" t="s">
        <v>54</v>
      </c>
      <c r="F52" s="10" t="s">
        <v>12</v>
      </c>
      <c r="G52">
        <f t="shared" si="4"/>
        <v>15.82</v>
      </c>
      <c r="H52" s="11" t="s">
        <v>16</v>
      </c>
    </row>
    <row r="53" spans="1:8" ht="12.75">
      <c r="A53" s="8">
        <v>42308</v>
      </c>
      <c r="B53" s="1">
        <v>98</v>
      </c>
      <c r="C53" s="1">
        <v>72</v>
      </c>
      <c r="D53" s="1">
        <v>113</v>
      </c>
      <c r="E53" s="9" t="s">
        <v>56</v>
      </c>
      <c r="F53" s="10" t="s">
        <v>12</v>
      </c>
      <c r="G53">
        <f t="shared" si="4"/>
        <v>26</v>
      </c>
      <c r="H53" s="14"/>
    </row>
    <row r="54" spans="1:8" ht="12.75">
      <c r="C54" s="1" t="s">
        <v>57</v>
      </c>
      <c r="D54">
        <f>(15.8+12.1+16.5)/3</f>
        <v>14.799999999999999</v>
      </c>
      <c r="H54" s="14"/>
    </row>
    <row r="55" spans="1:8" ht="12.75">
      <c r="A55" s="15"/>
      <c r="B55" s="15"/>
      <c r="C55" s="16" t="s">
        <v>25</v>
      </c>
      <c r="D55" s="17">
        <f>D54*0.96</f>
        <v>14.207999999999998</v>
      </c>
      <c r="E55" s="27">
        <v>14.2</v>
      </c>
      <c r="F55" s="19" t="s">
        <v>12</v>
      </c>
      <c r="G55" s="20"/>
      <c r="H55" s="21"/>
    </row>
    <row r="56" spans="1:8" ht="12.75">
      <c r="H56" s="14"/>
    </row>
    <row r="57" spans="1:8" ht="12.75">
      <c r="G57" s="23"/>
      <c r="H57" s="24" t="s">
        <v>58</v>
      </c>
    </row>
    <row r="58" spans="1:8" ht="12.75">
      <c r="A58" s="8">
        <v>41946</v>
      </c>
      <c r="B58" s="1">
        <v>87</v>
      </c>
      <c r="C58" s="1">
        <v>70</v>
      </c>
      <c r="D58" s="1">
        <v>100</v>
      </c>
      <c r="E58" s="9" t="s">
        <v>11</v>
      </c>
      <c r="F58" s="10" t="s">
        <v>12</v>
      </c>
      <c r="G58">
        <f t="shared" ref="G58:G67" si="5">(B58-C58)*113/D58</f>
        <v>19.21</v>
      </c>
      <c r="H58" s="11"/>
    </row>
    <row r="59" spans="1:8" ht="12.75">
      <c r="A59" s="8">
        <v>42225</v>
      </c>
      <c r="B59" s="1">
        <v>89</v>
      </c>
      <c r="C59" s="1">
        <v>72.099999999999994</v>
      </c>
      <c r="D59" s="1">
        <v>116</v>
      </c>
      <c r="E59" s="9" t="s">
        <v>15</v>
      </c>
      <c r="F59" s="10" t="s">
        <v>12</v>
      </c>
      <c r="G59">
        <f t="shared" si="5"/>
        <v>16.462931034482764</v>
      </c>
      <c r="H59" s="11" t="s">
        <v>16</v>
      </c>
    </row>
    <row r="60" spans="1:8" ht="12.75">
      <c r="A60" s="8">
        <v>42234</v>
      </c>
      <c r="B60" s="1">
        <v>97</v>
      </c>
      <c r="C60" s="1">
        <v>72</v>
      </c>
      <c r="D60" s="1">
        <v>134</v>
      </c>
      <c r="E60" s="9" t="s">
        <v>18</v>
      </c>
      <c r="F60" s="10" t="s">
        <v>12</v>
      </c>
      <c r="G60">
        <f t="shared" si="5"/>
        <v>21.082089552238806</v>
      </c>
      <c r="H60" s="11"/>
    </row>
    <row r="61" spans="1:8" ht="12.75">
      <c r="A61" s="8">
        <v>42248</v>
      </c>
      <c r="B61" s="1">
        <v>101</v>
      </c>
      <c r="C61" s="1">
        <v>69.5</v>
      </c>
      <c r="D61" s="1">
        <v>105</v>
      </c>
      <c r="E61" s="9" t="s">
        <v>20</v>
      </c>
      <c r="F61" s="10" t="s">
        <v>12</v>
      </c>
      <c r="G61">
        <f t="shared" si="5"/>
        <v>33.9</v>
      </c>
      <c r="H61" s="11"/>
    </row>
    <row r="62" spans="1:8" ht="12.75">
      <c r="A62" s="8">
        <v>42278</v>
      </c>
      <c r="B62" s="1">
        <v>96</v>
      </c>
      <c r="C62" s="1">
        <v>72</v>
      </c>
      <c r="D62" s="1">
        <v>113</v>
      </c>
      <c r="E62" s="9" t="s">
        <v>22</v>
      </c>
      <c r="F62" s="10" t="s">
        <v>12</v>
      </c>
      <c r="G62">
        <f t="shared" si="5"/>
        <v>24</v>
      </c>
      <c r="H62" s="11"/>
    </row>
    <row r="63" spans="1:8" ht="12.75">
      <c r="A63" s="8">
        <v>42281</v>
      </c>
      <c r="B63" s="1">
        <v>94</v>
      </c>
      <c r="C63" s="1">
        <v>72</v>
      </c>
      <c r="D63" s="1">
        <v>113</v>
      </c>
      <c r="E63" s="9" t="s">
        <v>40</v>
      </c>
      <c r="F63" s="10" t="s">
        <v>12</v>
      </c>
      <c r="G63">
        <f t="shared" si="5"/>
        <v>22</v>
      </c>
      <c r="H63" s="25"/>
    </row>
    <row r="64" spans="1:8" ht="12.75">
      <c r="A64" s="8">
        <v>42286</v>
      </c>
      <c r="B64" s="1">
        <v>88</v>
      </c>
      <c r="C64" s="1">
        <v>74.400000000000006</v>
      </c>
      <c r="D64" s="1">
        <v>127</v>
      </c>
      <c r="E64" s="9" t="s">
        <v>51</v>
      </c>
      <c r="F64" s="10" t="s">
        <v>12</v>
      </c>
      <c r="G64">
        <f t="shared" si="5"/>
        <v>12.100787401574797</v>
      </c>
      <c r="H64" s="11" t="s">
        <v>16</v>
      </c>
    </row>
    <row r="65" spans="1:8" ht="12.75">
      <c r="A65" s="8">
        <v>42300</v>
      </c>
      <c r="B65" s="1">
        <v>84</v>
      </c>
      <c r="C65" s="1">
        <v>70</v>
      </c>
      <c r="D65" s="1">
        <v>100</v>
      </c>
      <c r="E65" s="9" t="s">
        <v>54</v>
      </c>
      <c r="F65" s="10" t="s">
        <v>12</v>
      </c>
      <c r="G65">
        <f t="shared" si="5"/>
        <v>15.82</v>
      </c>
      <c r="H65" s="11" t="s">
        <v>16</v>
      </c>
    </row>
    <row r="66" spans="1:8" ht="12.75">
      <c r="A66" s="8">
        <v>42308</v>
      </c>
      <c r="B66" s="1">
        <v>98</v>
      </c>
      <c r="C66" s="1">
        <v>72</v>
      </c>
      <c r="D66" s="1">
        <v>113</v>
      </c>
      <c r="E66" s="9" t="s">
        <v>56</v>
      </c>
      <c r="F66" s="10" t="s">
        <v>12</v>
      </c>
      <c r="G66">
        <f t="shared" si="5"/>
        <v>26</v>
      </c>
      <c r="H66" s="14"/>
    </row>
    <row r="67" spans="1:8" ht="12.75">
      <c r="A67" s="8">
        <v>42311</v>
      </c>
      <c r="B67" s="1">
        <v>93</v>
      </c>
      <c r="C67" s="1">
        <v>72</v>
      </c>
      <c r="D67" s="1">
        <v>113</v>
      </c>
      <c r="E67" s="9" t="s">
        <v>56</v>
      </c>
      <c r="F67" s="10" t="s">
        <v>12</v>
      </c>
      <c r="G67">
        <f t="shared" si="5"/>
        <v>21</v>
      </c>
      <c r="H67" s="14"/>
    </row>
    <row r="68" spans="1:8" ht="12.75">
      <c r="C68" s="1" t="s">
        <v>57</v>
      </c>
      <c r="D68">
        <f>(15.8+12.1+16.5)/3</f>
        <v>14.799999999999999</v>
      </c>
      <c r="H68" s="14"/>
    </row>
    <row r="69" spans="1:8" ht="12.75">
      <c r="A69" s="15"/>
      <c r="B69" s="15"/>
      <c r="C69" s="16" t="s">
        <v>25</v>
      </c>
      <c r="D69" s="17">
        <f>D68*0.96</f>
        <v>14.207999999999998</v>
      </c>
      <c r="E69" s="27">
        <v>14.2</v>
      </c>
      <c r="F69" s="19" t="s">
        <v>12</v>
      </c>
      <c r="G69" s="20"/>
      <c r="H69" s="21"/>
    </row>
    <row r="70" spans="1:8" ht="12.75">
      <c r="H70" s="14"/>
    </row>
    <row r="71" spans="1:8" ht="12.75">
      <c r="G71" s="23"/>
      <c r="H71" s="24" t="s">
        <v>59</v>
      </c>
    </row>
    <row r="72" spans="1:8" ht="12.75">
      <c r="A72" s="8">
        <v>41946</v>
      </c>
      <c r="B72" s="1">
        <v>87</v>
      </c>
      <c r="C72" s="1">
        <v>70</v>
      </c>
      <c r="D72" s="1">
        <v>100</v>
      </c>
      <c r="E72" s="9" t="s">
        <v>11</v>
      </c>
      <c r="F72" s="10" t="s">
        <v>12</v>
      </c>
      <c r="G72">
        <f t="shared" ref="G72:G82" si="6">(B72-C72)*113/D72</f>
        <v>19.21</v>
      </c>
      <c r="H72" s="11"/>
    </row>
    <row r="73" spans="1:8" ht="12.75">
      <c r="A73" s="8">
        <v>42225</v>
      </c>
      <c r="B73" s="1">
        <v>89</v>
      </c>
      <c r="C73" s="1">
        <v>72.099999999999994</v>
      </c>
      <c r="D73" s="1">
        <v>116</v>
      </c>
      <c r="E73" s="9" t="s">
        <v>15</v>
      </c>
      <c r="F73" s="10" t="s">
        <v>12</v>
      </c>
      <c r="G73">
        <f t="shared" si="6"/>
        <v>16.462931034482764</v>
      </c>
      <c r="H73" s="11" t="s">
        <v>16</v>
      </c>
    </row>
    <row r="74" spans="1:8" ht="12.75">
      <c r="A74" s="8">
        <v>42234</v>
      </c>
      <c r="B74" s="1">
        <v>97</v>
      </c>
      <c r="C74" s="1">
        <v>72</v>
      </c>
      <c r="D74" s="1">
        <v>134</v>
      </c>
      <c r="E74" s="9" t="s">
        <v>18</v>
      </c>
      <c r="F74" s="10" t="s">
        <v>12</v>
      </c>
      <c r="G74">
        <f t="shared" si="6"/>
        <v>21.082089552238806</v>
      </c>
      <c r="H74" s="11"/>
    </row>
    <row r="75" spans="1:8" ht="12.75">
      <c r="A75" s="8">
        <v>42248</v>
      </c>
      <c r="B75" s="1">
        <v>101</v>
      </c>
      <c r="C75" s="1">
        <v>69.5</v>
      </c>
      <c r="D75" s="1">
        <v>105</v>
      </c>
      <c r="E75" s="9" t="s">
        <v>20</v>
      </c>
      <c r="F75" s="10" t="s">
        <v>12</v>
      </c>
      <c r="G75">
        <f t="shared" si="6"/>
        <v>33.9</v>
      </c>
      <c r="H75" s="11"/>
    </row>
    <row r="76" spans="1:8" ht="12.75">
      <c r="A76" s="8">
        <v>42278</v>
      </c>
      <c r="B76" s="1">
        <v>96</v>
      </c>
      <c r="C76" s="1">
        <v>72</v>
      </c>
      <c r="D76" s="1">
        <v>113</v>
      </c>
      <c r="E76" s="9" t="s">
        <v>22</v>
      </c>
      <c r="F76" s="10" t="s">
        <v>12</v>
      </c>
      <c r="G76">
        <f t="shared" si="6"/>
        <v>24</v>
      </c>
      <c r="H76" s="11"/>
    </row>
    <row r="77" spans="1:8" ht="12.75">
      <c r="A77" s="8">
        <v>42281</v>
      </c>
      <c r="B77" s="1">
        <v>94</v>
      </c>
      <c r="C77" s="1">
        <v>72</v>
      </c>
      <c r="D77" s="1">
        <v>113</v>
      </c>
      <c r="E77" s="9" t="s">
        <v>40</v>
      </c>
      <c r="F77" s="10" t="s">
        <v>12</v>
      </c>
      <c r="G77">
        <f t="shared" si="6"/>
        <v>22</v>
      </c>
      <c r="H77" s="25"/>
    </row>
    <row r="78" spans="1:8" ht="12.75">
      <c r="A78" s="8">
        <v>42286</v>
      </c>
      <c r="B78" s="1">
        <v>88</v>
      </c>
      <c r="C78" s="1">
        <v>74.400000000000006</v>
      </c>
      <c r="D78" s="1">
        <v>127</v>
      </c>
      <c r="E78" s="9" t="s">
        <v>51</v>
      </c>
      <c r="F78" s="10" t="s">
        <v>12</v>
      </c>
      <c r="G78">
        <f t="shared" si="6"/>
        <v>12.100787401574797</v>
      </c>
      <c r="H78" s="11" t="s">
        <v>16</v>
      </c>
    </row>
    <row r="79" spans="1:8" ht="12.75">
      <c r="A79" s="8">
        <v>42300</v>
      </c>
      <c r="B79" s="1">
        <v>84</v>
      </c>
      <c r="C79" s="1">
        <v>70</v>
      </c>
      <c r="D79" s="1">
        <v>100</v>
      </c>
      <c r="E79" s="9" t="s">
        <v>54</v>
      </c>
      <c r="F79" s="10" t="s">
        <v>12</v>
      </c>
      <c r="G79">
        <f t="shared" si="6"/>
        <v>15.82</v>
      </c>
      <c r="H79" s="11" t="s">
        <v>16</v>
      </c>
    </row>
    <row r="80" spans="1:8" ht="12.75">
      <c r="A80" s="8">
        <v>42308</v>
      </c>
      <c r="B80" s="1">
        <v>98</v>
      </c>
      <c r="C80" s="1">
        <v>72</v>
      </c>
      <c r="D80" s="1">
        <v>113</v>
      </c>
      <c r="E80" s="9" t="s">
        <v>56</v>
      </c>
      <c r="F80" s="10" t="s">
        <v>12</v>
      </c>
      <c r="G80">
        <f t="shared" si="6"/>
        <v>26</v>
      </c>
      <c r="H80" s="14"/>
    </row>
    <row r="81" spans="1:8" ht="12.75">
      <c r="A81" s="8">
        <v>42311</v>
      </c>
      <c r="B81" s="1">
        <v>93</v>
      </c>
      <c r="C81" s="1">
        <v>72</v>
      </c>
      <c r="D81" s="1">
        <v>113</v>
      </c>
      <c r="E81" s="9" t="s">
        <v>56</v>
      </c>
      <c r="F81" s="10" t="s">
        <v>12</v>
      </c>
      <c r="G81">
        <f t="shared" si="6"/>
        <v>21</v>
      </c>
      <c r="H81" s="14"/>
    </row>
    <row r="82" spans="1:8" ht="12.75">
      <c r="A82" s="8">
        <v>42314</v>
      </c>
      <c r="B82" s="1">
        <v>88</v>
      </c>
      <c r="C82" s="1">
        <v>72</v>
      </c>
      <c r="D82" s="1">
        <v>134</v>
      </c>
      <c r="E82" s="9" t="s">
        <v>60</v>
      </c>
      <c r="F82" s="10" t="s">
        <v>12</v>
      </c>
      <c r="G82">
        <f t="shared" si="6"/>
        <v>13.492537313432836</v>
      </c>
      <c r="H82" s="11" t="s">
        <v>16</v>
      </c>
    </row>
    <row r="83" spans="1:8" ht="12.75">
      <c r="C83" s="1" t="s">
        <v>61</v>
      </c>
      <c r="D83">
        <f>(15.8+12.1+16.5+13.5)/4</f>
        <v>14.475</v>
      </c>
      <c r="H83" s="14"/>
    </row>
    <row r="84" spans="1:8" ht="12.75">
      <c r="A84" s="15"/>
      <c r="B84" s="15"/>
      <c r="C84" s="16" t="s">
        <v>25</v>
      </c>
      <c r="D84" s="17">
        <f>D83*0.96</f>
        <v>13.895999999999999</v>
      </c>
      <c r="E84" s="27">
        <v>13.8</v>
      </c>
      <c r="F84" s="19" t="s">
        <v>12</v>
      </c>
      <c r="G84" s="20"/>
      <c r="H84" s="21"/>
    </row>
    <row r="85" spans="1:8" ht="12.75">
      <c r="H85" s="14"/>
    </row>
    <row r="86" spans="1:8" ht="12.75">
      <c r="G86" s="23"/>
      <c r="H86" s="24" t="s">
        <v>62</v>
      </c>
    </row>
    <row r="87" spans="1:8" ht="12.75">
      <c r="A87" s="8">
        <v>41946</v>
      </c>
      <c r="B87" s="1">
        <v>87</v>
      </c>
      <c r="C87" s="1">
        <v>70</v>
      </c>
      <c r="D87" s="1">
        <v>100</v>
      </c>
      <c r="E87" s="9" t="s">
        <v>11</v>
      </c>
      <c r="F87" s="10" t="s">
        <v>12</v>
      </c>
      <c r="G87">
        <f t="shared" ref="G87:G98" si="7">(B87-C87)*113/D87</f>
        <v>19.21</v>
      </c>
      <c r="H87" s="11"/>
    </row>
    <row r="88" spans="1:8" ht="12.75">
      <c r="A88" s="8">
        <v>42225</v>
      </c>
      <c r="B88" s="1">
        <v>89</v>
      </c>
      <c r="C88" s="1">
        <v>72.099999999999994</v>
      </c>
      <c r="D88" s="1">
        <v>116</v>
      </c>
      <c r="E88" s="9" t="s">
        <v>15</v>
      </c>
      <c r="F88" s="10" t="s">
        <v>12</v>
      </c>
      <c r="G88">
        <f t="shared" si="7"/>
        <v>16.462931034482764</v>
      </c>
      <c r="H88" s="11"/>
    </row>
    <row r="89" spans="1:8" ht="12.75">
      <c r="A89" s="8">
        <v>42234</v>
      </c>
      <c r="B89" s="1">
        <v>97</v>
      </c>
      <c r="C89" s="1">
        <v>72</v>
      </c>
      <c r="D89" s="1">
        <v>134</v>
      </c>
      <c r="E89" s="9" t="s">
        <v>18</v>
      </c>
      <c r="F89" s="10" t="s">
        <v>12</v>
      </c>
      <c r="G89">
        <f t="shared" si="7"/>
        <v>21.082089552238806</v>
      </c>
      <c r="H89" s="11"/>
    </row>
    <row r="90" spans="1:8" ht="12.75">
      <c r="A90" s="8">
        <v>42248</v>
      </c>
      <c r="B90" s="1">
        <v>101</v>
      </c>
      <c r="C90" s="1">
        <v>69.5</v>
      </c>
      <c r="D90" s="1">
        <v>105</v>
      </c>
      <c r="E90" s="9" t="s">
        <v>20</v>
      </c>
      <c r="F90" s="10" t="s">
        <v>12</v>
      </c>
      <c r="G90">
        <f t="shared" si="7"/>
        <v>33.9</v>
      </c>
      <c r="H90" s="11"/>
    </row>
    <row r="91" spans="1:8" ht="12.75">
      <c r="A91" s="8">
        <v>42278</v>
      </c>
      <c r="B91" s="1">
        <v>96</v>
      </c>
      <c r="C91" s="1">
        <v>72</v>
      </c>
      <c r="D91" s="1">
        <v>113</v>
      </c>
      <c r="E91" s="9" t="s">
        <v>22</v>
      </c>
      <c r="F91" s="10" t="s">
        <v>12</v>
      </c>
      <c r="G91">
        <f t="shared" si="7"/>
        <v>24</v>
      </c>
      <c r="H91" s="11"/>
    </row>
    <row r="92" spans="1:8" ht="12.75">
      <c r="A92" s="8">
        <v>42281</v>
      </c>
      <c r="B92" s="1">
        <v>94</v>
      </c>
      <c r="C92" s="1">
        <v>72</v>
      </c>
      <c r="D92" s="1">
        <v>113</v>
      </c>
      <c r="E92" s="9" t="s">
        <v>40</v>
      </c>
      <c r="F92" s="10" t="s">
        <v>12</v>
      </c>
      <c r="G92">
        <f t="shared" si="7"/>
        <v>22</v>
      </c>
      <c r="H92" s="25"/>
    </row>
    <row r="93" spans="1:8" ht="12.75">
      <c r="A93" s="8">
        <v>42286</v>
      </c>
      <c r="B93" s="1">
        <v>88</v>
      </c>
      <c r="C93" s="1">
        <v>74.400000000000006</v>
      </c>
      <c r="D93" s="1">
        <v>127</v>
      </c>
      <c r="E93" s="9" t="s">
        <v>51</v>
      </c>
      <c r="F93" s="10" t="s">
        <v>12</v>
      </c>
      <c r="G93">
        <f t="shared" si="7"/>
        <v>12.100787401574797</v>
      </c>
      <c r="H93" s="11" t="s">
        <v>16</v>
      </c>
    </row>
    <row r="94" spans="1:8" ht="12.75">
      <c r="A94" s="8">
        <v>42300</v>
      </c>
      <c r="B94" s="1">
        <v>84</v>
      </c>
      <c r="C94" s="1">
        <v>70</v>
      </c>
      <c r="D94" s="1">
        <v>100</v>
      </c>
      <c r="E94" s="9" t="s">
        <v>54</v>
      </c>
      <c r="F94" s="10" t="s">
        <v>12</v>
      </c>
      <c r="G94">
        <f t="shared" si="7"/>
        <v>15.82</v>
      </c>
      <c r="H94" s="11" t="s">
        <v>16</v>
      </c>
    </row>
    <row r="95" spans="1:8" ht="12.75">
      <c r="A95" s="8">
        <v>42308</v>
      </c>
      <c r="B95" s="1">
        <v>98</v>
      </c>
      <c r="C95" s="1">
        <v>72</v>
      </c>
      <c r="D95" s="1">
        <v>113</v>
      </c>
      <c r="E95" s="9" t="s">
        <v>56</v>
      </c>
      <c r="F95" s="10" t="s">
        <v>12</v>
      </c>
      <c r="G95">
        <f t="shared" si="7"/>
        <v>26</v>
      </c>
      <c r="H95" s="14"/>
    </row>
    <row r="96" spans="1:8" ht="12.75">
      <c r="A96" s="8">
        <v>42311</v>
      </c>
      <c r="B96" s="1">
        <v>93</v>
      </c>
      <c r="C96" s="1">
        <v>72</v>
      </c>
      <c r="D96" s="1">
        <v>113</v>
      </c>
      <c r="E96" s="9" t="s">
        <v>56</v>
      </c>
      <c r="F96" s="10" t="s">
        <v>12</v>
      </c>
      <c r="G96">
        <f t="shared" si="7"/>
        <v>21</v>
      </c>
      <c r="H96" s="14"/>
    </row>
    <row r="97" spans="1:8" ht="12.75">
      <c r="A97" s="8">
        <v>42314</v>
      </c>
      <c r="B97" s="1">
        <v>88</v>
      </c>
      <c r="C97" s="1">
        <v>72</v>
      </c>
      <c r="D97" s="1">
        <v>134</v>
      </c>
      <c r="E97" s="9" t="s">
        <v>60</v>
      </c>
      <c r="F97" s="10" t="s">
        <v>12</v>
      </c>
      <c r="G97">
        <f t="shared" si="7"/>
        <v>13.492537313432836</v>
      </c>
      <c r="H97" s="11" t="s">
        <v>16</v>
      </c>
    </row>
    <row r="98" spans="1:8" ht="12.75">
      <c r="A98" s="8">
        <v>42317</v>
      </c>
      <c r="B98" s="1">
        <v>82</v>
      </c>
      <c r="C98" s="1">
        <v>72</v>
      </c>
      <c r="D98" s="1">
        <v>113</v>
      </c>
      <c r="E98" s="9" t="s">
        <v>63</v>
      </c>
      <c r="F98" s="10" t="s">
        <v>12</v>
      </c>
      <c r="G98">
        <f t="shared" si="7"/>
        <v>10</v>
      </c>
      <c r="H98" s="11" t="s">
        <v>16</v>
      </c>
    </row>
    <row r="99" spans="1:8" ht="12.75">
      <c r="C99" s="1" t="s">
        <v>61</v>
      </c>
      <c r="D99">
        <f>(15.8+12.1+13.5+10)/4</f>
        <v>12.85</v>
      </c>
      <c r="H99" s="14"/>
    </row>
    <row r="100" spans="1:8" ht="12.75">
      <c r="A100" s="15"/>
      <c r="B100" s="15"/>
      <c r="C100" s="16" t="s">
        <v>25</v>
      </c>
      <c r="D100" s="17">
        <f>D99*0.96</f>
        <v>12.335999999999999</v>
      </c>
      <c r="E100" s="27">
        <v>12.3</v>
      </c>
      <c r="F100" s="19" t="s">
        <v>12</v>
      </c>
      <c r="G100" s="20"/>
      <c r="H100" s="21"/>
    </row>
    <row r="101" spans="1:8" ht="12.75">
      <c r="H101" s="14"/>
    </row>
    <row r="102" spans="1:8" ht="12.75">
      <c r="G102" s="23"/>
      <c r="H102" s="24" t="s">
        <v>64</v>
      </c>
    </row>
    <row r="103" spans="1:8" ht="12.75">
      <c r="A103" s="8">
        <v>41946</v>
      </c>
      <c r="B103" s="1">
        <v>87</v>
      </c>
      <c r="C103" s="1">
        <v>70</v>
      </c>
      <c r="D103" s="1">
        <v>100</v>
      </c>
      <c r="E103" s="9" t="s">
        <v>11</v>
      </c>
      <c r="F103" s="10" t="s">
        <v>12</v>
      </c>
      <c r="G103">
        <f t="shared" ref="G103:G115" si="8">(B103-C103)*113/D103</f>
        <v>19.21</v>
      </c>
      <c r="H103" s="11"/>
    </row>
    <row r="104" spans="1:8" ht="12.75">
      <c r="A104" s="8">
        <v>42225</v>
      </c>
      <c r="B104" s="1">
        <v>89</v>
      </c>
      <c r="C104" s="1">
        <v>72.099999999999994</v>
      </c>
      <c r="D104" s="1">
        <v>116</v>
      </c>
      <c r="E104" s="9" t="s">
        <v>15</v>
      </c>
      <c r="F104" s="10" t="s">
        <v>12</v>
      </c>
      <c r="G104">
        <f t="shared" si="8"/>
        <v>16.462931034482764</v>
      </c>
      <c r="H104" s="11"/>
    </row>
    <row r="105" spans="1:8" ht="12.75">
      <c r="A105" s="8">
        <v>42234</v>
      </c>
      <c r="B105" s="1">
        <v>97</v>
      </c>
      <c r="C105" s="1">
        <v>72</v>
      </c>
      <c r="D105" s="1">
        <v>134</v>
      </c>
      <c r="E105" s="9" t="s">
        <v>18</v>
      </c>
      <c r="F105" s="10" t="s">
        <v>12</v>
      </c>
      <c r="G105">
        <f t="shared" si="8"/>
        <v>21.082089552238806</v>
      </c>
      <c r="H105" s="11"/>
    </row>
    <row r="106" spans="1:8" ht="12.75">
      <c r="A106" s="8">
        <v>42248</v>
      </c>
      <c r="B106" s="1">
        <v>101</v>
      </c>
      <c r="C106" s="1">
        <v>69.5</v>
      </c>
      <c r="D106" s="1">
        <v>105</v>
      </c>
      <c r="E106" s="9" t="s">
        <v>20</v>
      </c>
      <c r="F106" s="10" t="s">
        <v>12</v>
      </c>
      <c r="G106">
        <f t="shared" si="8"/>
        <v>33.9</v>
      </c>
      <c r="H106" s="11"/>
    </row>
    <row r="107" spans="1:8" ht="12.75">
      <c r="A107" s="8">
        <v>42278</v>
      </c>
      <c r="B107" s="1">
        <v>96</v>
      </c>
      <c r="C107" s="1">
        <v>72</v>
      </c>
      <c r="D107" s="1">
        <v>113</v>
      </c>
      <c r="E107" s="9" t="s">
        <v>22</v>
      </c>
      <c r="F107" s="10" t="s">
        <v>12</v>
      </c>
      <c r="G107">
        <f t="shared" si="8"/>
        <v>24</v>
      </c>
      <c r="H107" s="11"/>
    </row>
    <row r="108" spans="1:8" ht="12.75">
      <c r="A108" s="8">
        <v>42281</v>
      </c>
      <c r="B108" s="1">
        <v>94</v>
      </c>
      <c r="C108" s="1">
        <v>72</v>
      </c>
      <c r="D108" s="1">
        <v>113</v>
      </c>
      <c r="E108" s="9" t="s">
        <v>40</v>
      </c>
      <c r="F108" s="10" t="s">
        <v>12</v>
      </c>
      <c r="G108">
        <f t="shared" si="8"/>
        <v>22</v>
      </c>
      <c r="H108" s="25"/>
    </row>
    <row r="109" spans="1:8" ht="12.75">
      <c r="A109" s="8">
        <v>42286</v>
      </c>
      <c r="B109" s="1">
        <v>88</v>
      </c>
      <c r="C109" s="1">
        <v>74.400000000000006</v>
      </c>
      <c r="D109" s="1">
        <v>127</v>
      </c>
      <c r="E109" s="9" t="s">
        <v>51</v>
      </c>
      <c r="F109" s="10" t="s">
        <v>12</v>
      </c>
      <c r="G109">
        <f t="shared" si="8"/>
        <v>12.100787401574797</v>
      </c>
      <c r="H109" s="11" t="s">
        <v>16</v>
      </c>
    </row>
    <row r="110" spans="1:8" ht="12.75">
      <c r="A110" s="8">
        <v>42300</v>
      </c>
      <c r="B110" s="1">
        <v>84</v>
      </c>
      <c r="C110" s="1">
        <v>70</v>
      </c>
      <c r="D110" s="1">
        <v>100</v>
      </c>
      <c r="E110" s="9" t="s">
        <v>54</v>
      </c>
      <c r="F110" s="10" t="s">
        <v>12</v>
      </c>
      <c r="G110">
        <f t="shared" si="8"/>
        <v>15.82</v>
      </c>
      <c r="H110" s="11" t="s">
        <v>16</v>
      </c>
    </row>
    <row r="111" spans="1:8" ht="12.75">
      <c r="A111" s="8">
        <v>42308</v>
      </c>
      <c r="B111" s="1">
        <v>98</v>
      </c>
      <c r="C111" s="1">
        <v>72</v>
      </c>
      <c r="D111" s="1">
        <v>113</v>
      </c>
      <c r="E111" s="9" t="s">
        <v>56</v>
      </c>
      <c r="F111" s="10" t="s">
        <v>12</v>
      </c>
      <c r="G111">
        <f t="shared" si="8"/>
        <v>26</v>
      </c>
      <c r="H111" s="14"/>
    </row>
    <row r="112" spans="1:8" ht="12.75">
      <c r="A112" s="8">
        <v>42311</v>
      </c>
      <c r="B112" s="1">
        <v>93</v>
      </c>
      <c r="C112" s="1">
        <v>72</v>
      </c>
      <c r="D112" s="1">
        <v>113</v>
      </c>
      <c r="E112" s="9" t="s">
        <v>56</v>
      </c>
      <c r="F112" s="10" t="s">
        <v>12</v>
      </c>
      <c r="G112">
        <f t="shared" si="8"/>
        <v>21</v>
      </c>
      <c r="H112" s="14"/>
    </row>
    <row r="113" spans="1:8" ht="12.75">
      <c r="A113" s="8">
        <v>42314</v>
      </c>
      <c r="B113" s="1">
        <v>88</v>
      </c>
      <c r="C113" s="1">
        <v>72</v>
      </c>
      <c r="D113" s="1">
        <v>134</v>
      </c>
      <c r="E113" s="9" t="s">
        <v>60</v>
      </c>
      <c r="F113" s="10" t="s">
        <v>12</v>
      </c>
      <c r="G113">
        <f t="shared" si="8"/>
        <v>13.492537313432836</v>
      </c>
      <c r="H113" s="11" t="s">
        <v>16</v>
      </c>
    </row>
    <row r="114" spans="1:8" ht="12.75">
      <c r="A114" s="8">
        <v>42317</v>
      </c>
      <c r="B114" s="1">
        <v>82</v>
      </c>
      <c r="C114" s="1">
        <v>72</v>
      </c>
      <c r="D114" s="1">
        <v>113</v>
      </c>
      <c r="E114" s="9" t="s">
        <v>63</v>
      </c>
      <c r="F114" s="10" t="s">
        <v>12</v>
      </c>
      <c r="G114">
        <f t="shared" si="8"/>
        <v>10</v>
      </c>
      <c r="H114" s="11" t="s">
        <v>16</v>
      </c>
    </row>
    <row r="115" spans="1:8" ht="12.75">
      <c r="A115" s="8">
        <v>42323</v>
      </c>
      <c r="B115" s="1">
        <v>86</v>
      </c>
      <c r="C115" s="1">
        <v>72</v>
      </c>
      <c r="D115" s="1">
        <v>134</v>
      </c>
      <c r="E115" s="9" t="s">
        <v>65</v>
      </c>
      <c r="F115" s="10" t="s">
        <v>12</v>
      </c>
      <c r="G115">
        <f t="shared" si="8"/>
        <v>11.805970149253731</v>
      </c>
      <c r="H115" s="11" t="s">
        <v>16</v>
      </c>
    </row>
    <row r="116" spans="1:8" ht="12.75">
      <c r="C116" s="1" t="s">
        <v>66</v>
      </c>
      <c r="D116">
        <f>(15.8+12.1+13.5+10+11.8)/5</f>
        <v>12.64</v>
      </c>
      <c r="H116" s="14"/>
    </row>
    <row r="117" spans="1:8" ht="12.75">
      <c r="A117" s="15"/>
      <c r="B117" s="15"/>
      <c r="C117" s="16" t="s">
        <v>25</v>
      </c>
      <c r="D117" s="17">
        <f>D116*0.96</f>
        <v>12.134399999999999</v>
      </c>
      <c r="E117" s="27">
        <v>12.1</v>
      </c>
      <c r="F117" s="19" t="s">
        <v>12</v>
      </c>
      <c r="G117" s="20"/>
      <c r="H117" s="21"/>
    </row>
    <row r="118" spans="1:8" ht="12.75">
      <c r="H118" s="14"/>
    </row>
    <row r="119" spans="1:8" ht="12.75">
      <c r="G119" s="23"/>
      <c r="H119" s="24" t="s">
        <v>67</v>
      </c>
    </row>
    <row r="120" spans="1:8" ht="12.75">
      <c r="A120" s="8">
        <v>41946</v>
      </c>
      <c r="B120" s="1">
        <v>87</v>
      </c>
      <c r="C120" s="1">
        <v>70</v>
      </c>
      <c r="D120" s="1">
        <v>100</v>
      </c>
      <c r="E120" s="9" t="s">
        <v>11</v>
      </c>
      <c r="F120" s="10" t="s">
        <v>12</v>
      </c>
      <c r="G120">
        <f t="shared" ref="G120:G133" si="9">(B120-C120)*113/D120</f>
        <v>19.21</v>
      </c>
      <c r="H120" s="11"/>
    </row>
    <row r="121" spans="1:8" ht="12.75">
      <c r="A121" s="8">
        <v>42225</v>
      </c>
      <c r="B121" s="1">
        <v>89</v>
      </c>
      <c r="C121" s="1">
        <v>72.099999999999994</v>
      </c>
      <c r="D121" s="1">
        <v>116</v>
      </c>
      <c r="E121" s="9" t="s">
        <v>15</v>
      </c>
      <c r="F121" s="10" t="s">
        <v>12</v>
      </c>
      <c r="G121">
        <f t="shared" si="9"/>
        <v>16.462931034482764</v>
      </c>
      <c r="H121" s="11"/>
    </row>
    <row r="122" spans="1:8" ht="12.75">
      <c r="A122" s="8">
        <v>42234</v>
      </c>
      <c r="B122" s="1">
        <v>97</v>
      </c>
      <c r="C122" s="1">
        <v>72</v>
      </c>
      <c r="D122" s="1">
        <v>134</v>
      </c>
      <c r="E122" s="9" t="s">
        <v>18</v>
      </c>
      <c r="F122" s="10" t="s">
        <v>12</v>
      </c>
      <c r="G122">
        <f t="shared" si="9"/>
        <v>21.082089552238806</v>
      </c>
      <c r="H122" s="11"/>
    </row>
    <row r="123" spans="1:8" ht="12.75">
      <c r="A123" s="8">
        <v>42248</v>
      </c>
      <c r="B123" s="1">
        <v>101</v>
      </c>
      <c r="C123" s="1">
        <v>69.5</v>
      </c>
      <c r="D123" s="1">
        <v>105</v>
      </c>
      <c r="E123" s="9" t="s">
        <v>20</v>
      </c>
      <c r="F123" s="10" t="s">
        <v>12</v>
      </c>
      <c r="G123">
        <f t="shared" si="9"/>
        <v>33.9</v>
      </c>
      <c r="H123" s="11"/>
    </row>
    <row r="124" spans="1:8" ht="12.75">
      <c r="A124" s="8">
        <v>42278</v>
      </c>
      <c r="B124" s="1">
        <v>96</v>
      </c>
      <c r="C124" s="1">
        <v>72</v>
      </c>
      <c r="D124" s="1">
        <v>113</v>
      </c>
      <c r="E124" s="9" t="s">
        <v>22</v>
      </c>
      <c r="F124" s="10" t="s">
        <v>12</v>
      </c>
      <c r="G124">
        <f t="shared" si="9"/>
        <v>24</v>
      </c>
      <c r="H124" s="11"/>
    </row>
    <row r="125" spans="1:8" ht="12.75">
      <c r="A125" s="8">
        <v>42281</v>
      </c>
      <c r="B125" s="1">
        <v>94</v>
      </c>
      <c r="C125" s="1">
        <v>72</v>
      </c>
      <c r="D125" s="1">
        <v>113</v>
      </c>
      <c r="E125" s="9" t="s">
        <v>40</v>
      </c>
      <c r="F125" s="10" t="s">
        <v>12</v>
      </c>
      <c r="G125">
        <f t="shared" si="9"/>
        <v>22</v>
      </c>
      <c r="H125" s="25"/>
    </row>
    <row r="126" spans="1:8" ht="12.75">
      <c r="A126" s="8">
        <v>42286</v>
      </c>
      <c r="B126" s="1">
        <v>88</v>
      </c>
      <c r="C126" s="1">
        <v>74.400000000000006</v>
      </c>
      <c r="D126" s="1">
        <v>127</v>
      </c>
      <c r="E126" s="9" t="s">
        <v>51</v>
      </c>
      <c r="F126" s="10" t="s">
        <v>12</v>
      </c>
      <c r="G126">
        <f t="shared" si="9"/>
        <v>12.100787401574797</v>
      </c>
      <c r="H126" s="11" t="s">
        <v>16</v>
      </c>
    </row>
    <row r="127" spans="1:8" ht="12.75">
      <c r="A127" s="8">
        <v>42300</v>
      </c>
      <c r="B127" s="1">
        <v>84</v>
      </c>
      <c r="C127" s="1">
        <v>70</v>
      </c>
      <c r="D127" s="1">
        <v>100</v>
      </c>
      <c r="E127" s="9" t="s">
        <v>54</v>
      </c>
      <c r="F127" s="10" t="s">
        <v>12</v>
      </c>
      <c r="G127">
        <f t="shared" si="9"/>
        <v>15.82</v>
      </c>
      <c r="H127" s="11" t="s">
        <v>16</v>
      </c>
    </row>
    <row r="128" spans="1:8" ht="12.75">
      <c r="A128" s="8">
        <v>42308</v>
      </c>
      <c r="B128" s="1">
        <v>98</v>
      </c>
      <c r="C128" s="1">
        <v>72</v>
      </c>
      <c r="D128" s="1">
        <v>113</v>
      </c>
      <c r="E128" s="9" t="s">
        <v>56</v>
      </c>
      <c r="F128" s="10" t="s">
        <v>12</v>
      </c>
      <c r="G128">
        <f t="shared" si="9"/>
        <v>26</v>
      </c>
      <c r="H128" s="14"/>
    </row>
    <row r="129" spans="1:8" ht="12.75">
      <c r="A129" s="8">
        <v>42311</v>
      </c>
      <c r="B129" s="1">
        <v>93</v>
      </c>
      <c r="C129" s="1">
        <v>72</v>
      </c>
      <c r="D129" s="1">
        <v>113</v>
      </c>
      <c r="E129" s="9" t="s">
        <v>56</v>
      </c>
      <c r="F129" s="10" t="s">
        <v>12</v>
      </c>
      <c r="G129">
        <f t="shared" si="9"/>
        <v>21</v>
      </c>
      <c r="H129" s="14"/>
    </row>
    <row r="130" spans="1:8" ht="12.75">
      <c r="A130" s="8">
        <v>42314</v>
      </c>
      <c r="B130" s="1">
        <v>88</v>
      </c>
      <c r="C130" s="1">
        <v>72</v>
      </c>
      <c r="D130" s="1">
        <v>134</v>
      </c>
      <c r="E130" s="9" t="s">
        <v>60</v>
      </c>
      <c r="F130" s="10" t="s">
        <v>12</v>
      </c>
      <c r="G130">
        <f t="shared" si="9"/>
        <v>13.492537313432836</v>
      </c>
      <c r="H130" s="11" t="s">
        <v>16</v>
      </c>
    </row>
    <row r="131" spans="1:8" ht="12.75">
      <c r="A131" s="8">
        <v>42317</v>
      </c>
      <c r="B131" s="1">
        <v>82</v>
      </c>
      <c r="C131" s="1">
        <v>72</v>
      </c>
      <c r="D131" s="1">
        <v>113</v>
      </c>
      <c r="E131" s="9" t="s">
        <v>63</v>
      </c>
      <c r="F131" s="10" t="s">
        <v>12</v>
      </c>
      <c r="G131">
        <f t="shared" si="9"/>
        <v>10</v>
      </c>
      <c r="H131" s="11" t="s">
        <v>16</v>
      </c>
    </row>
    <row r="132" spans="1:8" ht="12.75">
      <c r="A132" s="8">
        <v>42323</v>
      </c>
      <c r="B132" s="1">
        <v>86</v>
      </c>
      <c r="C132" s="1">
        <v>72</v>
      </c>
      <c r="D132" s="1">
        <v>134</v>
      </c>
      <c r="E132" s="9" t="s">
        <v>65</v>
      </c>
      <c r="F132" s="10" t="s">
        <v>12</v>
      </c>
      <c r="G132">
        <f t="shared" si="9"/>
        <v>11.805970149253731</v>
      </c>
      <c r="H132" s="11" t="s">
        <v>16</v>
      </c>
    </row>
    <row r="133" spans="1:8" ht="12.75">
      <c r="A133" s="8">
        <v>42328</v>
      </c>
      <c r="B133" s="1">
        <v>97</v>
      </c>
      <c r="C133" s="1">
        <v>72.099999999999994</v>
      </c>
      <c r="D133" s="1">
        <v>116</v>
      </c>
      <c r="E133" s="9" t="s">
        <v>68</v>
      </c>
      <c r="F133" s="10" t="s">
        <v>12</v>
      </c>
      <c r="G133">
        <f t="shared" si="9"/>
        <v>24.256034482758626</v>
      </c>
      <c r="H133" s="11"/>
    </row>
    <row r="134" spans="1:8" ht="12.75">
      <c r="C134" s="1" t="s">
        <v>66</v>
      </c>
      <c r="D134">
        <f>(15.8+12.1+13.5+10+11.8)/5</f>
        <v>12.64</v>
      </c>
      <c r="H134" s="14"/>
    </row>
    <row r="135" spans="1:8" ht="12.75">
      <c r="A135" s="15"/>
      <c r="B135" s="15"/>
      <c r="C135" s="16" t="s">
        <v>25</v>
      </c>
      <c r="D135" s="17">
        <f>D134*0.96</f>
        <v>12.134399999999999</v>
      </c>
      <c r="E135" s="27">
        <v>12.1</v>
      </c>
      <c r="F135" s="19" t="s">
        <v>12</v>
      </c>
      <c r="G135" s="20"/>
      <c r="H135" s="21"/>
    </row>
    <row r="136" spans="1:8" ht="12.75">
      <c r="H136" s="14"/>
    </row>
    <row r="137" spans="1:8" ht="12.75">
      <c r="G137" s="23"/>
      <c r="H137" s="24" t="s">
        <v>69</v>
      </c>
    </row>
    <row r="138" spans="1:8" ht="12.75">
      <c r="A138" s="8">
        <v>41946</v>
      </c>
      <c r="B138" s="1">
        <v>87</v>
      </c>
      <c r="C138" s="1">
        <v>70</v>
      </c>
      <c r="D138" s="1">
        <v>100</v>
      </c>
      <c r="E138" s="9" t="s">
        <v>11</v>
      </c>
      <c r="F138" s="10" t="s">
        <v>12</v>
      </c>
      <c r="G138">
        <f t="shared" ref="G138:G152" si="10">(B138-C138)*113/D138</f>
        <v>19.21</v>
      </c>
      <c r="H138" s="11"/>
    </row>
    <row r="139" spans="1:8" ht="12.75">
      <c r="A139" s="8">
        <v>42225</v>
      </c>
      <c r="B139" s="1">
        <v>89</v>
      </c>
      <c r="C139" s="1">
        <v>72.099999999999994</v>
      </c>
      <c r="D139" s="1">
        <v>116</v>
      </c>
      <c r="E139" s="9" t="s">
        <v>15</v>
      </c>
      <c r="F139" s="10" t="s">
        <v>12</v>
      </c>
      <c r="G139">
        <f t="shared" si="10"/>
        <v>16.462931034482764</v>
      </c>
      <c r="H139" s="11" t="s">
        <v>16</v>
      </c>
    </row>
    <row r="140" spans="1:8" ht="12.75">
      <c r="A140" s="8">
        <v>42234</v>
      </c>
      <c r="B140" s="1">
        <v>97</v>
      </c>
      <c r="C140" s="1">
        <v>72</v>
      </c>
      <c r="D140" s="1">
        <v>134</v>
      </c>
      <c r="E140" s="9" t="s">
        <v>18</v>
      </c>
      <c r="F140" s="10" t="s">
        <v>12</v>
      </c>
      <c r="G140">
        <f t="shared" si="10"/>
        <v>21.082089552238806</v>
      </c>
      <c r="H140" s="11"/>
    </row>
    <row r="141" spans="1:8" ht="12.75">
      <c r="A141" s="8">
        <v>42248</v>
      </c>
      <c r="B141" s="1">
        <v>101</v>
      </c>
      <c r="C141" s="1">
        <v>69.5</v>
      </c>
      <c r="D141" s="1">
        <v>105</v>
      </c>
      <c r="E141" s="9" t="s">
        <v>20</v>
      </c>
      <c r="F141" s="10" t="s">
        <v>12</v>
      </c>
      <c r="G141">
        <f t="shared" si="10"/>
        <v>33.9</v>
      </c>
      <c r="H141" s="11"/>
    </row>
    <row r="142" spans="1:8" ht="12.75">
      <c r="A142" s="8">
        <v>42278</v>
      </c>
      <c r="B142" s="1">
        <v>96</v>
      </c>
      <c r="C142" s="1">
        <v>72</v>
      </c>
      <c r="D142" s="1">
        <v>113</v>
      </c>
      <c r="E142" s="9" t="s">
        <v>22</v>
      </c>
      <c r="F142" s="10" t="s">
        <v>12</v>
      </c>
      <c r="G142">
        <f t="shared" si="10"/>
        <v>24</v>
      </c>
      <c r="H142" s="11"/>
    </row>
    <row r="143" spans="1:8" ht="12.75">
      <c r="A143" s="8">
        <v>42281</v>
      </c>
      <c r="B143" s="1">
        <v>94</v>
      </c>
      <c r="C143" s="1">
        <v>72</v>
      </c>
      <c r="D143" s="1">
        <v>113</v>
      </c>
      <c r="E143" s="9" t="s">
        <v>40</v>
      </c>
      <c r="F143" s="10" t="s">
        <v>12</v>
      </c>
      <c r="G143">
        <f t="shared" si="10"/>
        <v>22</v>
      </c>
      <c r="H143" s="25"/>
    </row>
    <row r="144" spans="1:8" ht="12.75">
      <c r="A144" s="8">
        <v>42286</v>
      </c>
      <c r="B144" s="1">
        <v>88</v>
      </c>
      <c r="C144" s="1">
        <v>74.400000000000006</v>
      </c>
      <c r="D144" s="1">
        <v>127</v>
      </c>
      <c r="E144" s="9" t="s">
        <v>51</v>
      </c>
      <c r="F144" s="10" t="s">
        <v>12</v>
      </c>
      <c r="G144">
        <f t="shared" si="10"/>
        <v>12.100787401574797</v>
      </c>
      <c r="H144" s="11" t="s">
        <v>16</v>
      </c>
    </row>
    <row r="145" spans="1:8" ht="12.75">
      <c r="A145" s="8">
        <v>42300</v>
      </c>
      <c r="B145" s="1">
        <v>84</v>
      </c>
      <c r="C145" s="1">
        <v>70</v>
      </c>
      <c r="D145" s="1">
        <v>100</v>
      </c>
      <c r="E145" s="9" t="s">
        <v>54</v>
      </c>
      <c r="F145" s="10" t="s">
        <v>12</v>
      </c>
      <c r="G145">
        <f t="shared" si="10"/>
        <v>15.82</v>
      </c>
      <c r="H145" s="11" t="s">
        <v>16</v>
      </c>
    </row>
    <row r="146" spans="1:8" ht="12.75">
      <c r="A146" s="8">
        <v>42308</v>
      </c>
      <c r="B146" s="1">
        <v>98</v>
      </c>
      <c r="C146" s="1">
        <v>72</v>
      </c>
      <c r="D146" s="1">
        <v>113</v>
      </c>
      <c r="E146" s="9" t="s">
        <v>56</v>
      </c>
      <c r="F146" s="10" t="s">
        <v>12</v>
      </c>
      <c r="G146">
        <f t="shared" si="10"/>
        <v>26</v>
      </c>
      <c r="H146" s="14"/>
    </row>
    <row r="147" spans="1:8" ht="12.75">
      <c r="A147" s="8">
        <v>42311</v>
      </c>
      <c r="B147" s="1">
        <v>93</v>
      </c>
      <c r="C147" s="1">
        <v>72</v>
      </c>
      <c r="D147" s="1">
        <v>113</v>
      </c>
      <c r="E147" s="9" t="s">
        <v>56</v>
      </c>
      <c r="F147" s="10" t="s">
        <v>12</v>
      </c>
      <c r="G147">
        <f t="shared" si="10"/>
        <v>21</v>
      </c>
      <c r="H147" s="14"/>
    </row>
    <row r="148" spans="1:8" ht="12.75">
      <c r="A148" s="8">
        <v>42314</v>
      </c>
      <c r="B148" s="1">
        <v>88</v>
      </c>
      <c r="C148" s="1">
        <v>72</v>
      </c>
      <c r="D148" s="1">
        <v>134</v>
      </c>
      <c r="E148" s="9" t="s">
        <v>60</v>
      </c>
      <c r="F148" s="10" t="s">
        <v>12</v>
      </c>
      <c r="G148">
        <f t="shared" si="10"/>
        <v>13.492537313432836</v>
      </c>
      <c r="H148" s="11" t="s">
        <v>16</v>
      </c>
    </row>
    <row r="149" spans="1:8" ht="12.75">
      <c r="A149" s="8">
        <v>42317</v>
      </c>
      <c r="B149" s="1">
        <v>82</v>
      </c>
      <c r="C149" s="1">
        <v>72</v>
      </c>
      <c r="D149" s="1">
        <v>113</v>
      </c>
      <c r="E149" s="9" t="s">
        <v>63</v>
      </c>
      <c r="F149" s="10" t="s">
        <v>12</v>
      </c>
      <c r="G149">
        <f t="shared" si="10"/>
        <v>10</v>
      </c>
      <c r="H149" s="11" t="s">
        <v>16</v>
      </c>
    </row>
    <row r="150" spans="1:8" ht="12.75">
      <c r="A150" s="8">
        <v>42323</v>
      </c>
      <c r="B150" s="1">
        <v>86</v>
      </c>
      <c r="C150" s="1">
        <v>72</v>
      </c>
      <c r="D150" s="1">
        <v>134</v>
      </c>
      <c r="E150" s="9" t="s">
        <v>65</v>
      </c>
      <c r="F150" s="10" t="s">
        <v>12</v>
      </c>
      <c r="G150">
        <f t="shared" si="10"/>
        <v>11.805970149253731</v>
      </c>
      <c r="H150" s="11" t="s">
        <v>16</v>
      </c>
    </row>
    <row r="151" spans="1:8" ht="12.75">
      <c r="A151" s="8">
        <v>42328</v>
      </c>
      <c r="B151" s="1">
        <v>97</v>
      </c>
      <c r="C151" s="1">
        <v>72.099999999999994</v>
      </c>
      <c r="D151" s="1">
        <v>116</v>
      </c>
      <c r="E151" s="9" t="s">
        <v>68</v>
      </c>
      <c r="F151" s="10" t="s">
        <v>12</v>
      </c>
      <c r="G151">
        <f t="shared" si="10"/>
        <v>24.256034482758626</v>
      </c>
      <c r="H151" s="11"/>
    </row>
    <row r="152" spans="1:8" ht="12.75">
      <c r="A152" s="8">
        <v>42330</v>
      </c>
      <c r="B152" s="1">
        <v>95</v>
      </c>
      <c r="C152" s="1">
        <v>72.099999999999994</v>
      </c>
      <c r="D152" s="1">
        <v>116</v>
      </c>
      <c r="E152" s="9" t="s">
        <v>70</v>
      </c>
      <c r="F152" s="10" t="s">
        <v>12</v>
      </c>
      <c r="G152">
        <f t="shared" si="10"/>
        <v>22.307758620689661</v>
      </c>
      <c r="H152" s="14"/>
    </row>
    <row r="153" spans="1:8" ht="12.75">
      <c r="C153" s="1" t="s">
        <v>71</v>
      </c>
      <c r="D153">
        <f>(15.8+12.1+13.5+10+11.8+16.5)/6</f>
        <v>13.283333333333333</v>
      </c>
      <c r="H153" s="14"/>
    </row>
    <row r="154" spans="1:8" ht="12.75">
      <c r="A154" s="15"/>
      <c r="B154" s="15"/>
      <c r="C154" s="16" t="s">
        <v>25</v>
      </c>
      <c r="D154" s="17">
        <f>D153*0.96</f>
        <v>12.751999999999999</v>
      </c>
      <c r="E154" s="27">
        <v>12.7</v>
      </c>
      <c r="F154" s="19" t="s">
        <v>12</v>
      </c>
      <c r="G154" s="20"/>
      <c r="H154" s="21"/>
    </row>
    <row r="155" spans="1:8" ht="12.75">
      <c r="H155" s="14"/>
    </row>
    <row r="156" spans="1:8" ht="12.75">
      <c r="G156" s="23"/>
      <c r="H156" s="24" t="s">
        <v>72</v>
      </c>
    </row>
    <row r="157" spans="1:8" ht="12.75">
      <c r="A157" s="8">
        <v>41946</v>
      </c>
      <c r="B157" s="1">
        <v>87</v>
      </c>
      <c r="C157" s="1">
        <v>70</v>
      </c>
      <c r="D157" s="1">
        <v>100</v>
      </c>
      <c r="E157" s="9" t="s">
        <v>11</v>
      </c>
      <c r="F157" s="10" t="s">
        <v>12</v>
      </c>
      <c r="G157">
        <f t="shared" ref="G157:G172" si="11">(B157-C157)*113/D157</f>
        <v>19.21</v>
      </c>
      <c r="H157" s="11"/>
    </row>
    <row r="158" spans="1:8" ht="12.75">
      <c r="A158" s="8">
        <v>42225</v>
      </c>
      <c r="B158" s="1">
        <v>89</v>
      </c>
      <c r="C158" s="1">
        <v>72.099999999999994</v>
      </c>
      <c r="D158" s="1">
        <v>116</v>
      </c>
      <c r="E158" s="9" t="s">
        <v>15</v>
      </c>
      <c r="F158" s="10" t="s">
        <v>12</v>
      </c>
      <c r="G158">
        <f t="shared" si="11"/>
        <v>16.462931034482764</v>
      </c>
      <c r="H158" s="11" t="s">
        <v>16</v>
      </c>
    </row>
    <row r="159" spans="1:8" ht="12.75">
      <c r="A159" s="8">
        <v>42234</v>
      </c>
      <c r="B159" s="1">
        <v>97</v>
      </c>
      <c r="C159" s="1">
        <v>72</v>
      </c>
      <c r="D159" s="1">
        <v>134</v>
      </c>
      <c r="E159" s="9" t="s">
        <v>18</v>
      </c>
      <c r="F159" s="10" t="s">
        <v>12</v>
      </c>
      <c r="G159">
        <f t="shared" si="11"/>
        <v>21.082089552238806</v>
      </c>
      <c r="H159" s="11"/>
    </row>
    <row r="160" spans="1:8" ht="12.75">
      <c r="A160" s="8">
        <v>42248</v>
      </c>
      <c r="B160" s="1">
        <v>101</v>
      </c>
      <c r="C160" s="1">
        <v>69.5</v>
      </c>
      <c r="D160" s="1">
        <v>105</v>
      </c>
      <c r="E160" s="9" t="s">
        <v>20</v>
      </c>
      <c r="F160" s="10" t="s">
        <v>12</v>
      </c>
      <c r="G160">
        <f t="shared" si="11"/>
        <v>33.9</v>
      </c>
      <c r="H160" s="11"/>
    </row>
    <row r="161" spans="1:8" ht="12.75">
      <c r="A161" s="8">
        <v>42278</v>
      </c>
      <c r="B161" s="1">
        <v>96</v>
      </c>
      <c r="C161" s="1">
        <v>72</v>
      </c>
      <c r="D161" s="1">
        <v>113</v>
      </c>
      <c r="E161" s="9" t="s">
        <v>22</v>
      </c>
      <c r="F161" s="10" t="s">
        <v>12</v>
      </c>
      <c r="G161">
        <f t="shared" si="11"/>
        <v>24</v>
      </c>
      <c r="H161" s="11"/>
    </row>
    <row r="162" spans="1:8" ht="12.75">
      <c r="A162" s="8">
        <v>42281</v>
      </c>
      <c r="B162" s="1">
        <v>94</v>
      </c>
      <c r="C162" s="1">
        <v>72</v>
      </c>
      <c r="D162" s="1">
        <v>113</v>
      </c>
      <c r="E162" s="9" t="s">
        <v>40</v>
      </c>
      <c r="F162" s="10" t="s">
        <v>12</v>
      </c>
      <c r="G162">
        <f t="shared" si="11"/>
        <v>22</v>
      </c>
      <c r="H162" s="25"/>
    </row>
    <row r="163" spans="1:8" ht="12.75">
      <c r="A163" s="8">
        <v>42286</v>
      </c>
      <c r="B163" s="1">
        <v>88</v>
      </c>
      <c r="C163" s="1">
        <v>74.400000000000006</v>
      </c>
      <c r="D163" s="1">
        <v>127</v>
      </c>
      <c r="E163" s="9" t="s">
        <v>51</v>
      </c>
      <c r="F163" s="10" t="s">
        <v>12</v>
      </c>
      <c r="G163">
        <f t="shared" si="11"/>
        <v>12.100787401574797</v>
      </c>
      <c r="H163" s="11" t="s">
        <v>16</v>
      </c>
    </row>
    <row r="164" spans="1:8" ht="12.75">
      <c r="A164" s="8">
        <v>42300</v>
      </c>
      <c r="B164" s="1">
        <v>84</v>
      </c>
      <c r="C164" s="1">
        <v>70</v>
      </c>
      <c r="D164" s="1">
        <v>100</v>
      </c>
      <c r="E164" s="9" t="s">
        <v>54</v>
      </c>
      <c r="F164" s="10" t="s">
        <v>12</v>
      </c>
      <c r="G164">
        <f t="shared" si="11"/>
        <v>15.82</v>
      </c>
      <c r="H164" s="11" t="s">
        <v>16</v>
      </c>
    </row>
    <row r="165" spans="1:8" ht="12.75">
      <c r="A165" s="8">
        <v>42308</v>
      </c>
      <c r="B165" s="1">
        <v>98</v>
      </c>
      <c r="C165" s="1">
        <v>72</v>
      </c>
      <c r="D165" s="1">
        <v>113</v>
      </c>
      <c r="E165" s="9" t="s">
        <v>56</v>
      </c>
      <c r="F165" s="10" t="s">
        <v>12</v>
      </c>
      <c r="G165">
        <f t="shared" si="11"/>
        <v>26</v>
      </c>
      <c r="H165" s="14"/>
    </row>
    <row r="166" spans="1:8" ht="12.75">
      <c r="A166" s="8">
        <v>42311</v>
      </c>
      <c r="B166" s="1">
        <v>93</v>
      </c>
      <c r="C166" s="1">
        <v>72</v>
      </c>
      <c r="D166" s="1">
        <v>113</v>
      </c>
      <c r="E166" s="9" t="s">
        <v>56</v>
      </c>
      <c r="F166" s="10" t="s">
        <v>12</v>
      </c>
      <c r="G166">
        <f t="shared" si="11"/>
        <v>21</v>
      </c>
      <c r="H166" s="14"/>
    </row>
    <row r="167" spans="1:8" ht="12.75">
      <c r="A167" s="8">
        <v>42314</v>
      </c>
      <c r="B167" s="1">
        <v>88</v>
      </c>
      <c r="C167" s="1">
        <v>72</v>
      </c>
      <c r="D167" s="1">
        <v>134</v>
      </c>
      <c r="E167" s="9" t="s">
        <v>60</v>
      </c>
      <c r="F167" s="10" t="s">
        <v>12</v>
      </c>
      <c r="G167">
        <f t="shared" si="11"/>
        <v>13.492537313432836</v>
      </c>
      <c r="H167" s="11" t="s">
        <v>16</v>
      </c>
    </row>
    <row r="168" spans="1:8" ht="12.75">
      <c r="A168" s="8">
        <v>42317</v>
      </c>
      <c r="B168" s="1">
        <v>82</v>
      </c>
      <c r="C168" s="1">
        <v>72</v>
      </c>
      <c r="D168" s="1">
        <v>113</v>
      </c>
      <c r="E168" s="9" t="s">
        <v>63</v>
      </c>
      <c r="F168" s="10" t="s">
        <v>12</v>
      </c>
      <c r="G168">
        <f t="shared" si="11"/>
        <v>10</v>
      </c>
      <c r="H168" s="11" t="s">
        <v>16</v>
      </c>
    </row>
    <row r="169" spans="1:8" ht="12.75">
      <c r="A169" s="8">
        <v>42323</v>
      </c>
      <c r="B169" s="1">
        <v>86</v>
      </c>
      <c r="C169" s="1">
        <v>72</v>
      </c>
      <c r="D169" s="1">
        <v>134</v>
      </c>
      <c r="E169" s="9" t="s">
        <v>65</v>
      </c>
      <c r="F169" s="10" t="s">
        <v>12</v>
      </c>
      <c r="G169">
        <f t="shared" si="11"/>
        <v>11.805970149253731</v>
      </c>
      <c r="H169" s="11" t="s">
        <v>16</v>
      </c>
    </row>
    <row r="170" spans="1:8" ht="12.75">
      <c r="A170" s="8">
        <v>42328</v>
      </c>
      <c r="B170" s="1">
        <v>97</v>
      </c>
      <c r="C170" s="1">
        <v>72.099999999999994</v>
      </c>
      <c r="D170" s="1">
        <v>116</v>
      </c>
      <c r="E170" s="9" t="s">
        <v>68</v>
      </c>
      <c r="F170" s="10" t="s">
        <v>12</v>
      </c>
      <c r="G170">
        <f t="shared" si="11"/>
        <v>24.256034482758626</v>
      </c>
      <c r="H170" s="11"/>
    </row>
    <row r="171" spans="1:8" ht="12.75">
      <c r="A171" s="8">
        <v>42330</v>
      </c>
      <c r="B171" s="1">
        <v>95</v>
      </c>
      <c r="C171" s="1">
        <v>72.099999999999994</v>
      </c>
      <c r="D171" s="1">
        <v>116</v>
      </c>
      <c r="E171" s="9" t="s">
        <v>70</v>
      </c>
      <c r="F171" s="10" t="s">
        <v>12</v>
      </c>
      <c r="G171">
        <f t="shared" si="11"/>
        <v>22.307758620689661</v>
      </c>
      <c r="H171" s="14"/>
    </row>
    <row r="172" spans="1:8" ht="12.75">
      <c r="A172" s="8">
        <v>42333</v>
      </c>
      <c r="B172" s="1">
        <v>92</v>
      </c>
      <c r="C172" s="1">
        <v>72</v>
      </c>
      <c r="D172" s="1">
        <v>113</v>
      </c>
      <c r="E172" s="9" t="s">
        <v>73</v>
      </c>
      <c r="F172" s="10" t="s">
        <v>12</v>
      </c>
      <c r="G172">
        <f t="shared" si="11"/>
        <v>20</v>
      </c>
      <c r="H172" s="14"/>
    </row>
    <row r="173" spans="1:8" ht="12.75">
      <c r="C173" s="1" t="s">
        <v>71</v>
      </c>
      <c r="D173">
        <f>(15.8+12.1+13.5+10+11.8+16.5)/6</f>
        <v>13.283333333333333</v>
      </c>
      <c r="H173" s="14"/>
    </row>
    <row r="174" spans="1:8" ht="12.75">
      <c r="A174" s="15"/>
      <c r="B174" s="15"/>
      <c r="C174" s="16" t="s">
        <v>25</v>
      </c>
      <c r="D174" s="17">
        <f>D173*0.96</f>
        <v>12.751999999999999</v>
      </c>
      <c r="E174" s="27">
        <v>12.7</v>
      </c>
      <c r="F174" s="19" t="s">
        <v>12</v>
      </c>
      <c r="G174" s="20"/>
      <c r="H174" s="21"/>
    </row>
    <row r="175" spans="1:8" ht="12.75">
      <c r="H175" s="14"/>
    </row>
    <row r="176" spans="1:8" ht="12.75">
      <c r="G176" s="23"/>
      <c r="H176" s="24" t="s">
        <v>74</v>
      </c>
    </row>
    <row r="177" spans="1:8" ht="12.75">
      <c r="A177" s="8">
        <v>41946</v>
      </c>
      <c r="B177" s="1">
        <v>87</v>
      </c>
      <c r="C177" s="1">
        <v>70</v>
      </c>
      <c r="D177" s="1">
        <v>100</v>
      </c>
      <c r="E177" s="9" t="s">
        <v>11</v>
      </c>
      <c r="F177" s="10" t="s">
        <v>12</v>
      </c>
      <c r="G177">
        <f t="shared" ref="G177:G193" si="12">(B177-C177)*113/D177</f>
        <v>19.21</v>
      </c>
      <c r="H177" s="11" t="s">
        <v>16</v>
      </c>
    </row>
    <row r="178" spans="1:8" ht="12.75">
      <c r="A178" s="8">
        <v>42225</v>
      </c>
      <c r="B178" s="1">
        <v>89</v>
      </c>
      <c r="C178" s="1">
        <v>72.099999999999994</v>
      </c>
      <c r="D178" s="1">
        <v>116</v>
      </c>
      <c r="E178" s="9" t="s">
        <v>15</v>
      </c>
      <c r="F178" s="10" t="s">
        <v>12</v>
      </c>
      <c r="G178">
        <f t="shared" si="12"/>
        <v>16.462931034482764</v>
      </c>
      <c r="H178" s="11" t="s">
        <v>16</v>
      </c>
    </row>
    <row r="179" spans="1:8" ht="12.75">
      <c r="A179" s="8">
        <v>42234</v>
      </c>
      <c r="B179" s="1">
        <v>97</v>
      </c>
      <c r="C179" s="1">
        <v>72</v>
      </c>
      <c r="D179" s="1">
        <v>134</v>
      </c>
      <c r="E179" s="9" t="s">
        <v>18</v>
      </c>
      <c r="F179" s="10" t="s">
        <v>12</v>
      </c>
      <c r="G179">
        <f t="shared" si="12"/>
        <v>21.082089552238806</v>
      </c>
      <c r="H179" s="11"/>
    </row>
    <row r="180" spans="1:8" ht="12.75">
      <c r="A180" s="8">
        <v>42248</v>
      </c>
      <c r="B180" s="1">
        <v>101</v>
      </c>
      <c r="C180" s="1">
        <v>69.5</v>
      </c>
      <c r="D180" s="1">
        <v>105</v>
      </c>
      <c r="E180" s="9" t="s">
        <v>20</v>
      </c>
      <c r="F180" s="10" t="s">
        <v>12</v>
      </c>
      <c r="G180">
        <f t="shared" si="12"/>
        <v>33.9</v>
      </c>
      <c r="H180" s="11"/>
    </row>
    <row r="181" spans="1:8" ht="12.75">
      <c r="A181" s="8">
        <v>42278</v>
      </c>
      <c r="B181" s="1">
        <v>96</v>
      </c>
      <c r="C181" s="1">
        <v>72</v>
      </c>
      <c r="D181" s="1">
        <v>113</v>
      </c>
      <c r="E181" s="9" t="s">
        <v>22</v>
      </c>
      <c r="F181" s="10" t="s">
        <v>12</v>
      </c>
      <c r="G181">
        <f t="shared" si="12"/>
        <v>24</v>
      </c>
      <c r="H181" s="11"/>
    </row>
    <row r="182" spans="1:8" ht="12.75">
      <c r="A182" s="8">
        <v>42281</v>
      </c>
      <c r="B182" s="1">
        <v>94</v>
      </c>
      <c r="C182" s="1">
        <v>72</v>
      </c>
      <c r="D182" s="1">
        <v>113</v>
      </c>
      <c r="E182" s="9" t="s">
        <v>40</v>
      </c>
      <c r="F182" s="10" t="s">
        <v>12</v>
      </c>
      <c r="G182">
        <f t="shared" si="12"/>
        <v>22</v>
      </c>
      <c r="H182" s="25"/>
    </row>
    <row r="183" spans="1:8" ht="12.75">
      <c r="A183" s="8">
        <v>42286</v>
      </c>
      <c r="B183" s="1">
        <v>88</v>
      </c>
      <c r="C183" s="1">
        <v>74.400000000000006</v>
      </c>
      <c r="D183" s="1">
        <v>127</v>
      </c>
      <c r="E183" s="9" t="s">
        <v>51</v>
      </c>
      <c r="F183" s="10" t="s">
        <v>12</v>
      </c>
      <c r="G183">
        <f t="shared" si="12"/>
        <v>12.100787401574797</v>
      </c>
      <c r="H183" s="11" t="s">
        <v>16</v>
      </c>
    </row>
    <row r="184" spans="1:8" ht="12.75">
      <c r="A184" s="8">
        <v>42300</v>
      </c>
      <c r="B184" s="1">
        <v>84</v>
      </c>
      <c r="C184" s="1">
        <v>70</v>
      </c>
      <c r="D184" s="1">
        <v>100</v>
      </c>
      <c r="E184" s="9" t="s">
        <v>54</v>
      </c>
      <c r="F184" s="10" t="s">
        <v>12</v>
      </c>
      <c r="G184">
        <f t="shared" si="12"/>
        <v>15.82</v>
      </c>
      <c r="H184" s="11" t="s">
        <v>16</v>
      </c>
    </row>
    <row r="185" spans="1:8" ht="12.75">
      <c r="A185" s="8">
        <v>42308</v>
      </c>
      <c r="B185" s="1">
        <v>98</v>
      </c>
      <c r="C185" s="1">
        <v>72</v>
      </c>
      <c r="D185" s="1">
        <v>113</v>
      </c>
      <c r="E185" s="9" t="s">
        <v>56</v>
      </c>
      <c r="F185" s="10" t="s">
        <v>12</v>
      </c>
      <c r="G185">
        <f t="shared" si="12"/>
        <v>26</v>
      </c>
      <c r="H185" s="14"/>
    </row>
    <row r="186" spans="1:8" ht="12.75">
      <c r="A186" s="8">
        <v>42311</v>
      </c>
      <c r="B186" s="1">
        <v>93</v>
      </c>
      <c r="C186" s="1">
        <v>72</v>
      </c>
      <c r="D186" s="1">
        <v>113</v>
      </c>
      <c r="E186" s="9" t="s">
        <v>56</v>
      </c>
      <c r="F186" s="10" t="s">
        <v>12</v>
      </c>
      <c r="G186">
        <f t="shared" si="12"/>
        <v>21</v>
      </c>
      <c r="H186" s="14"/>
    </row>
    <row r="187" spans="1:8" ht="12.75">
      <c r="A187" s="8">
        <v>42314</v>
      </c>
      <c r="B187" s="1">
        <v>88</v>
      </c>
      <c r="C187" s="1">
        <v>72</v>
      </c>
      <c r="D187" s="1">
        <v>134</v>
      </c>
      <c r="E187" s="9" t="s">
        <v>60</v>
      </c>
      <c r="F187" s="10" t="s">
        <v>12</v>
      </c>
      <c r="G187">
        <f t="shared" si="12"/>
        <v>13.492537313432836</v>
      </c>
      <c r="H187" s="11" t="s">
        <v>16</v>
      </c>
    </row>
    <row r="188" spans="1:8" ht="12.75">
      <c r="A188" s="8">
        <v>42317</v>
      </c>
      <c r="B188" s="1">
        <v>82</v>
      </c>
      <c r="C188" s="1">
        <v>72</v>
      </c>
      <c r="D188" s="1">
        <v>113</v>
      </c>
      <c r="E188" s="9" t="s">
        <v>63</v>
      </c>
      <c r="F188" s="10" t="s">
        <v>12</v>
      </c>
      <c r="G188">
        <f t="shared" si="12"/>
        <v>10</v>
      </c>
      <c r="H188" s="11" t="s">
        <v>16</v>
      </c>
    </row>
    <row r="189" spans="1:8" ht="12.75">
      <c r="A189" s="8">
        <v>42323</v>
      </c>
      <c r="B189" s="1">
        <v>86</v>
      </c>
      <c r="C189" s="1">
        <v>72</v>
      </c>
      <c r="D189" s="1">
        <v>134</v>
      </c>
      <c r="E189" s="9" t="s">
        <v>65</v>
      </c>
      <c r="F189" s="10" t="s">
        <v>12</v>
      </c>
      <c r="G189">
        <f t="shared" si="12"/>
        <v>11.805970149253731</v>
      </c>
      <c r="H189" s="11" t="s">
        <v>16</v>
      </c>
    </row>
    <row r="190" spans="1:8" ht="12.75">
      <c r="A190" s="8">
        <v>42328</v>
      </c>
      <c r="B190" s="1">
        <v>97</v>
      </c>
      <c r="C190" s="1">
        <v>72.099999999999994</v>
      </c>
      <c r="D190" s="1">
        <v>116</v>
      </c>
      <c r="E190" s="9" t="s">
        <v>68</v>
      </c>
      <c r="F190" s="10" t="s">
        <v>12</v>
      </c>
      <c r="G190">
        <f t="shared" si="12"/>
        <v>24.256034482758626</v>
      </c>
      <c r="H190" s="11"/>
    </row>
    <row r="191" spans="1:8" ht="12.75">
      <c r="A191" s="8">
        <v>42330</v>
      </c>
      <c r="B191" s="1">
        <v>95</v>
      </c>
      <c r="C191" s="1">
        <v>72.099999999999994</v>
      </c>
      <c r="D191" s="1">
        <v>116</v>
      </c>
      <c r="E191" s="9" t="s">
        <v>70</v>
      </c>
      <c r="F191" s="10" t="s">
        <v>12</v>
      </c>
      <c r="G191">
        <f t="shared" si="12"/>
        <v>22.307758620689661</v>
      </c>
      <c r="H191" s="14"/>
    </row>
    <row r="192" spans="1:8" ht="12.75">
      <c r="A192" s="8">
        <v>42333</v>
      </c>
      <c r="B192" s="1">
        <v>92</v>
      </c>
      <c r="C192" s="1">
        <v>72</v>
      </c>
      <c r="D192" s="1">
        <v>113</v>
      </c>
      <c r="E192" s="9" t="s">
        <v>73</v>
      </c>
      <c r="F192" s="10" t="s">
        <v>12</v>
      </c>
      <c r="G192">
        <f t="shared" si="12"/>
        <v>20</v>
      </c>
      <c r="H192" s="14"/>
    </row>
    <row r="193" spans="1:8" ht="12.75">
      <c r="A193" s="8">
        <v>42338</v>
      </c>
      <c r="B193" s="1">
        <v>97</v>
      </c>
      <c r="C193" s="1">
        <v>70</v>
      </c>
      <c r="D193" s="1">
        <v>100</v>
      </c>
      <c r="E193" s="9" t="s">
        <v>75</v>
      </c>
      <c r="F193" s="10" t="s">
        <v>12</v>
      </c>
      <c r="G193">
        <f t="shared" si="12"/>
        <v>30.51</v>
      </c>
      <c r="H193" s="14"/>
    </row>
    <row r="194" spans="1:8" ht="12.75">
      <c r="C194" s="1" t="s">
        <v>76</v>
      </c>
      <c r="D194">
        <f>(15.8+12.1+13.5+10+11.8+16.5+19.2)/7</f>
        <v>14.12857142857143</v>
      </c>
      <c r="H194" s="14"/>
    </row>
    <row r="195" spans="1:8" ht="12.75">
      <c r="A195" s="15"/>
      <c r="B195" s="15"/>
      <c r="C195" s="16" t="s">
        <v>25</v>
      </c>
      <c r="D195" s="17">
        <f>D194*0.96</f>
        <v>13.563428571428572</v>
      </c>
      <c r="E195" s="27">
        <v>13.5</v>
      </c>
      <c r="F195" s="19" t="s">
        <v>12</v>
      </c>
      <c r="G195" s="20"/>
      <c r="H195" s="21"/>
    </row>
    <row r="196" spans="1:8" ht="12.75">
      <c r="H196" s="14"/>
    </row>
    <row r="197" spans="1:8" ht="12.75">
      <c r="G197" s="23"/>
      <c r="H197" s="24" t="s">
        <v>77</v>
      </c>
    </row>
    <row r="198" spans="1:8" ht="12.75">
      <c r="A198" s="8">
        <v>41946</v>
      </c>
      <c r="B198" s="1">
        <v>87</v>
      </c>
      <c r="C198" s="1">
        <v>70</v>
      </c>
      <c r="D198" s="1">
        <v>100</v>
      </c>
      <c r="E198" s="9" t="s">
        <v>11</v>
      </c>
      <c r="F198" s="10" t="s">
        <v>12</v>
      </c>
      <c r="G198">
        <f t="shared" ref="G198:G215" si="13">(B198-C198)*113/D198</f>
        <v>19.21</v>
      </c>
      <c r="H198" s="11" t="s">
        <v>16</v>
      </c>
    </row>
    <row r="199" spans="1:8" ht="12.75">
      <c r="A199" s="8">
        <v>42225</v>
      </c>
      <c r="B199" s="1">
        <v>89</v>
      </c>
      <c r="C199" s="1">
        <v>72.099999999999994</v>
      </c>
      <c r="D199" s="1">
        <v>116</v>
      </c>
      <c r="E199" s="9" t="s">
        <v>15</v>
      </c>
      <c r="F199" s="10" t="s">
        <v>12</v>
      </c>
      <c r="G199">
        <f t="shared" si="13"/>
        <v>16.462931034482764</v>
      </c>
      <c r="H199" s="11" t="s">
        <v>16</v>
      </c>
    </row>
    <row r="200" spans="1:8" ht="12.75">
      <c r="A200" s="8">
        <v>42234</v>
      </c>
      <c r="B200" s="1">
        <v>97</v>
      </c>
      <c r="C200" s="1">
        <v>72</v>
      </c>
      <c r="D200" s="1">
        <v>134</v>
      </c>
      <c r="E200" s="9" t="s">
        <v>18</v>
      </c>
      <c r="F200" s="10" t="s">
        <v>12</v>
      </c>
      <c r="G200">
        <f t="shared" si="13"/>
        <v>21.082089552238806</v>
      </c>
      <c r="H200" s="11"/>
    </row>
    <row r="201" spans="1:8" ht="12.75">
      <c r="A201" s="8">
        <v>42248</v>
      </c>
      <c r="B201" s="1">
        <v>101</v>
      </c>
      <c r="C201" s="1">
        <v>69.5</v>
      </c>
      <c r="D201" s="1">
        <v>105</v>
      </c>
      <c r="E201" s="9" t="s">
        <v>20</v>
      </c>
      <c r="F201" s="10" t="s">
        <v>12</v>
      </c>
      <c r="G201">
        <f t="shared" si="13"/>
        <v>33.9</v>
      </c>
      <c r="H201" s="11"/>
    </row>
    <row r="202" spans="1:8" ht="12.75">
      <c r="A202" s="8">
        <v>42278</v>
      </c>
      <c r="B202" s="1">
        <v>96</v>
      </c>
      <c r="C202" s="1">
        <v>72</v>
      </c>
      <c r="D202" s="1">
        <v>113</v>
      </c>
      <c r="E202" s="9" t="s">
        <v>22</v>
      </c>
      <c r="F202" s="10" t="s">
        <v>12</v>
      </c>
      <c r="G202">
        <f t="shared" si="13"/>
        <v>24</v>
      </c>
      <c r="H202" s="11"/>
    </row>
    <row r="203" spans="1:8" ht="12.75">
      <c r="A203" s="8">
        <v>42281</v>
      </c>
      <c r="B203" s="1">
        <v>94</v>
      </c>
      <c r="C203" s="1">
        <v>72</v>
      </c>
      <c r="D203" s="1">
        <v>113</v>
      </c>
      <c r="E203" s="9" t="s">
        <v>40</v>
      </c>
      <c r="F203" s="10" t="s">
        <v>12</v>
      </c>
      <c r="G203">
        <f t="shared" si="13"/>
        <v>22</v>
      </c>
      <c r="H203" s="25"/>
    </row>
    <row r="204" spans="1:8" ht="12.75">
      <c r="A204" s="8">
        <v>42286</v>
      </c>
      <c r="B204" s="1">
        <v>88</v>
      </c>
      <c r="C204" s="1">
        <v>74.400000000000006</v>
      </c>
      <c r="D204" s="1">
        <v>127</v>
      </c>
      <c r="E204" s="9" t="s">
        <v>51</v>
      </c>
      <c r="F204" s="10" t="s">
        <v>12</v>
      </c>
      <c r="G204">
        <f t="shared" si="13"/>
        <v>12.100787401574797</v>
      </c>
      <c r="H204" s="11" t="s">
        <v>16</v>
      </c>
    </row>
    <row r="205" spans="1:8" ht="12.75">
      <c r="A205" s="8">
        <v>42300</v>
      </c>
      <c r="B205" s="1">
        <v>84</v>
      </c>
      <c r="C205" s="1">
        <v>70</v>
      </c>
      <c r="D205" s="1">
        <v>100</v>
      </c>
      <c r="E205" s="9" t="s">
        <v>54</v>
      </c>
      <c r="F205" s="10" t="s">
        <v>12</v>
      </c>
      <c r="G205">
        <f t="shared" si="13"/>
        <v>15.82</v>
      </c>
      <c r="H205" s="11" t="s">
        <v>16</v>
      </c>
    </row>
    <row r="206" spans="1:8" ht="12.75">
      <c r="A206" s="8">
        <v>42308</v>
      </c>
      <c r="B206" s="1">
        <v>98</v>
      </c>
      <c r="C206" s="1">
        <v>72</v>
      </c>
      <c r="D206" s="1">
        <v>113</v>
      </c>
      <c r="E206" s="9" t="s">
        <v>56</v>
      </c>
      <c r="F206" s="10" t="s">
        <v>12</v>
      </c>
      <c r="G206">
        <f t="shared" si="13"/>
        <v>26</v>
      </c>
      <c r="H206" s="14"/>
    </row>
    <row r="207" spans="1:8" ht="12.75">
      <c r="A207" s="8">
        <v>42311</v>
      </c>
      <c r="B207" s="1">
        <v>93</v>
      </c>
      <c r="C207" s="1">
        <v>72</v>
      </c>
      <c r="D207" s="1">
        <v>113</v>
      </c>
      <c r="E207" s="9" t="s">
        <v>56</v>
      </c>
      <c r="F207" s="10" t="s">
        <v>12</v>
      </c>
      <c r="G207">
        <f t="shared" si="13"/>
        <v>21</v>
      </c>
      <c r="H207" s="14"/>
    </row>
    <row r="208" spans="1:8" ht="12.75">
      <c r="A208" s="8">
        <v>42314</v>
      </c>
      <c r="B208" s="1">
        <v>88</v>
      </c>
      <c r="C208" s="1">
        <v>72</v>
      </c>
      <c r="D208" s="1">
        <v>134</v>
      </c>
      <c r="E208" s="9" t="s">
        <v>60</v>
      </c>
      <c r="F208" s="10" t="s">
        <v>12</v>
      </c>
      <c r="G208">
        <f t="shared" si="13"/>
        <v>13.492537313432836</v>
      </c>
      <c r="H208" s="11" t="s">
        <v>16</v>
      </c>
    </row>
    <row r="209" spans="1:8" ht="12.75">
      <c r="A209" s="8">
        <v>42317</v>
      </c>
      <c r="B209" s="1">
        <v>82</v>
      </c>
      <c r="C209" s="1">
        <v>72</v>
      </c>
      <c r="D209" s="1">
        <v>113</v>
      </c>
      <c r="E209" s="9" t="s">
        <v>63</v>
      </c>
      <c r="F209" s="10" t="s">
        <v>12</v>
      </c>
      <c r="G209">
        <f t="shared" si="13"/>
        <v>10</v>
      </c>
      <c r="H209" s="11" t="s">
        <v>16</v>
      </c>
    </row>
    <row r="210" spans="1:8" ht="12.75">
      <c r="A210" s="8">
        <v>42323</v>
      </c>
      <c r="B210" s="1">
        <v>86</v>
      </c>
      <c r="C210" s="1">
        <v>72</v>
      </c>
      <c r="D210" s="1">
        <v>134</v>
      </c>
      <c r="E210" s="9" t="s">
        <v>65</v>
      </c>
      <c r="F210" s="10" t="s">
        <v>12</v>
      </c>
      <c r="G210">
        <f t="shared" si="13"/>
        <v>11.805970149253731</v>
      </c>
      <c r="H210" s="11" t="s">
        <v>16</v>
      </c>
    </row>
    <row r="211" spans="1:8" ht="12.75">
      <c r="A211" s="8">
        <v>42328</v>
      </c>
      <c r="B211" s="1">
        <v>97</v>
      </c>
      <c r="C211" s="1">
        <v>72.099999999999994</v>
      </c>
      <c r="D211" s="1">
        <v>116</v>
      </c>
      <c r="E211" s="9" t="s">
        <v>68</v>
      </c>
      <c r="F211" s="10" t="s">
        <v>12</v>
      </c>
      <c r="G211">
        <f t="shared" si="13"/>
        <v>24.256034482758626</v>
      </c>
      <c r="H211" s="11"/>
    </row>
    <row r="212" spans="1:8" ht="12.75">
      <c r="A212" s="8">
        <v>42330</v>
      </c>
      <c r="B212" s="1">
        <v>95</v>
      </c>
      <c r="C212" s="1">
        <v>72.099999999999994</v>
      </c>
      <c r="D212" s="1">
        <v>116</v>
      </c>
      <c r="E212" s="9" t="s">
        <v>70</v>
      </c>
      <c r="F212" s="10" t="s">
        <v>12</v>
      </c>
      <c r="G212">
        <f t="shared" si="13"/>
        <v>22.307758620689661</v>
      </c>
      <c r="H212" s="14"/>
    </row>
    <row r="213" spans="1:8" ht="12.75">
      <c r="A213" s="8">
        <v>42333</v>
      </c>
      <c r="B213" s="1">
        <v>92</v>
      </c>
      <c r="C213" s="1">
        <v>72</v>
      </c>
      <c r="D213" s="1">
        <v>113</v>
      </c>
      <c r="E213" s="9" t="s">
        <v>73</v>
      </c>
      <c r="F213" s="10" t="s">
        <v>12</v>
      </c>
      <c r="G213">
        <f t="shared" si="13"/>
        <v>20</v>
      </c>
      <c r="H213" s="14"/>
    </row>
    <row r="214" spans="1:8" ht="12.75">
      <c r="A214" s="8">
        <v>42338</v>
      </c>
      <c r="B214" s="1">
        <v>97</v>
      </c>
      <c r="C214" s="1">
        <v>70</v>
      </c>
      <c r="D214" s="1">
        <v>100</v>
      </c>
      <c r="E214" s="9" t="s">
        <v>75</v>
      </c>
      <c r="F214" s="10" t="s">
        <v>12</v>
      </c>
      <c r="G214">
        <f t="shared" si="13"/>
        <v>30.51</v>
      </c>
      <c r="H214" s="14"/>
    </row>
    <row r="215" spans="1:8" ht="12.75">
      <c r="A215" s="8">
        <v>42341</v>
      </c>
      <c r="B215" s="1">
        <v>89</v>
      </c>
      <c r="C215" s="1">
        <v>72</v>
      </c>
      <c r="D215" s="1">
        <v>113</v>
      </c>
      <c r="E215" s="9" t="s">
        <v>78</v>
      </c>
      <c r="F215" s="10" t="s">
        <v>12</v>
      </c>
      <c r="G215">
        <f t="shared" si="13"/>
        <v>17</v>
      </c>
      <c r="H215" s="11" t="s">
        <v>16</v>
      </c>
    </row>
    <row r="216" spans="1:8" ht="12.75">
      <c r="C216" s="1" t="s">
        <v>79</v>
      </c>
      <c r="D216">
        <f>(15.8+12.1+13.5+10+11.8+16.5+19.2+17)/8</f>
        <v>14.487500000000001</v>
      </c>
      <c r="H216" s="14"/>
    </row>
    <row r="217" spans="1:8" ht="12.75">
      <c r="A217" s="15"/>
      <c r="B217" s="15"/>
      <c r="C217" s="16" t="s">
        <v>25</v>
      </c>
      <c r="D217" s="17">
        <f>D216*0.96</f>
        <v>13.907999999999999</v>
      </c>
      <c r="E217" s="27">
        <v>13.9</v>
      </c>
      <c r="F217" s="19" t="s">
        <v>12</v>
      </c>
      <c r="G217" s="20"/>
      <c r="H217" s="21"/>
    </row>
    <row r="218" spans="1:8" ht="12.75">
      <c r="H218" s="14"/>
    </row>
    <row r="219" spans="1:8" ht="12.75">
      <c r="G219" s="23"/>
      <c r="H219" s="24" t="s">
        <v>80</v>
      </c>
    </row>
    <row r="220" spans="1:8" ht="12.75">
      <c r="A220" s="8">
        <v>41946</v>
      </c>
      <c r="B220" s="1">
        <v>87</v>
      </c>
      <c r="C220" s="1">
        <v>70</v>
      </c>
      <c r="D220" s="1">
        <v>100</v>
      </c>
      <c r="E220" s="9" t="s">
        <v>11</v>
      </c>
      <c r="F220" s="10" t="s">
        <v>12</v>
      </c>
      <c r="G220">
        <f t="shared" ref="G220:G238" si="14">(B220-C220)*113/D220</f>
        <v>19.21</v>
      </c>
      <c r="H220" s="11" t="s">
        <v>16</v>
      </c>
    </row>
    <row r="221" spans="1:8" ht="12.75">
      <c r="A221" s="8">
        <v>42225</v>
      </c>
      <c r="B221" s="1">
        <v>89</v>
      </c>
      <c r="C221" s="1">
        <v>72.099999999999994</v>
      </c>
      <c r="D221" s="1">
        <v>116</v>
      </c>
      <c r="E221" s="9" t="s">
        <v>15</v>
      </c>
      <c r="F221" s="10" t="s">
        <v>12</v>
      </c>
      <c r="G221">
        <f t="shared" si="14"/>
        <v>16.462931034482764</v>
      </c>
      <c r="H221" s="11" t="s">
        <v>16</v>
      </c>
    </row>
    <row r="222" spans="1:8" ht="12.75">
      <c r="A222" s="8">
        <v>42234</v>
      </c>
      <c r="B222" s="1">
        <v>97</v>
      </c>
      <c r="C222" s="1">
        <v>72</v>
      </c>
      <c r="D222" s="1">
        <v>134</v>
      </c>
      <c r="E222" s="9" t="s">
        <v>18</v>
      </c>
      <c r="F222" s="10" t="s">
        <v>12</v>
      </c>
      <c r="G222">
        <f t="shared" si="14"/>
        <v>21.082089552238806</v>
      </c>
      <c r="H222" s="11"/>
    </row>
    <row r="223" spans="1:8" ht="12.75">
      <c r="A223" s="8">
        <v>42248</v>
      </c>
      <c r="B223" s="1">
        <v>101</v>
      </c>
      <c r="C223" s="1">
        <v>69.5</v>
      </c>
      <c r="D223" s="1">
        <v>105</v>
      </c>
      <c r="E223" s="9" t="s">
        <v>20</v>
      </c>
      <c r="F223" s="10" t="s">
        <v>12</v>
      </c>
      <c r="G223">
        <f t="shared" si="14"/>
        <v>33.9</v>
      </c>
      <c r="H223" s="11"/>
    </row>
    <row r="224" spans="1:8" ht="12.75">
      <c r="A224" s="8">
        <v>42278</v>
      </c>
      <c r="B224" s="1">
        <v>96</v>
      </c>
      <c r="C224" s="1">
        <v>72</v>
      </c>
      <c r="D224" s="1">
        <v>113</v>
      </c>
      <c r="E224" s="9" t="s">
        <v>22</v>
      </c>
      <c r="F224" s="10" t="s">
        <v>12</v>
      </c>
      <c r="G224">
        <f t="shared" si="14"/>
        <v>24</v>
      </c>
      <c r="H224" s="11"/>
    </row>
    <row r="225" spans="1:8" ht="12.75">
      <c r="A225" s="8">
        <v>42281</v>
      </c>
      <c r="B225" s="1">
        <v>94</v>
      </c>
      <c r="C225" s="1">
        <v>72</v>
      </c>
      <c r="D225" s="1">
        <v>113</v>
      </c>
      <c r="E225" s="9" t="s">
        <v>40</v>
      </c>
      <c r="F225" s="10" t="s">
        <v>12</v>
      </c>
      <c r="G225">
        <f t="shared" si="14"/>
        <v>22</v>
      </c>
      <c r="H225" s="25"/>
    </row>
    <row r="226" spans="1:8" ht="12.75">
      <c r="A226" s="8">
        <v>42286</v>
      </c>
      <c r="B226" s="1">
        <v>88</v>
      </c>
      <c r="C226" s="1">
        <v>74.400000000000006</v>
      </c>
      <c r="D226" s="1">
        <v>127</v>
      </c>
      <c r="E226" s="9" t="s">
        <v>51</v>
      </c>
      <c r="F226" s="10" t="s">
        <v>12</v>
      </c>
      <c r="G226">
        <f t="shared" si="14"/>
        <v>12.100787401574797</v>
      </c>
      <c r="H226" s="11" t="s">
        <v>16</v>
      </c>
    </row>
    <row r="227" spans="1:8" ht="12.75">
      <c r="A227" s="8">
        <v>42300</v>
      </c>
      <c r="B227" s="1">
        <v>84</v>
      </c>
      <c r="C227" s="1">
        <v>70</v>
      </c>
      <c r="D227" s="1">
        <v>100</v>
      </c>
      <c r="E227" s="9" t="s">
        <v>54</v>
      </c>
      <c r="F227" s="10" t="s">
        <v>12</v>
      </c>
      <c r="G227">
        <f t="shared" si="14"/>
        <v>15.82</v>
      </c>
      <c r="H227" s="11" t="s">
        <v>16</v>
      </c>
    </row>
    <row r="228" spans="1:8" ht="12.75">
      <c r="A228" s="8">
        <v>42308</v>
      </c>
      <c r="B228" s="1">
        <v>98</v>
      </c>
      <c r="C228" s="1">
        <v>72</v>
      </c>
      <c r="D228" s="1">
        <v>113</v>
      </c>
      <c r="E228" s="9" t="s">
        <v>56</v>
      </c>
      <c r="F228" s="10" t="s">
        <v>12</v>
      </c>
      <c r="G228">
        <f t="shared" si="14"/>
        <v>26</v>
      </c>
      <c r="H228" s="14"/>
    </row>
    <row r="229" spans="1:8" ht="12.75">
      <c r="A229" s="8">
        <v>42311</v>
      </c>
      <c r="B229" s="1">
        <v>93</v>
      </c>
      <c r="C229" s="1">
        <v>72</v>
      </c>
      <c r="D229" s="1">
        <v>113</v>
      </c>
      <c r="E229" s="9" t="s">
        <v>56</v>
      </c>
      <c r="F229" s="10" t="s">
        <v>12</v>
      </c>
      <c r="G229">
        <f t="shared" si="14"/>
        <v>21</v>
      </c>
      <c r="H229" s="14"/>
    </row>
    <row r="230" spans="1:8" ht="12.75">
      <c r="A230" s="8">
        <v>42314</v>
      </c>
      <c r="B230" s="1">
        <v>88</v>
      </c>
      <c r="C230" s="1">
        <v>72</v>
      </c>
      <c r="D230" s="1">
        <v>134</v>
      </c>
      <c r="E230" s="9" t="s">
        <v>60</v>
      </c>
      <c r="F230" s="10" t="s">
        <v>12</v>
      </c>
      <c r="G230">
        <f t="shared" si="14"/>
        <v>13.492537313432836</v>
      </c>
      <c r="H230" s="11" t="s">
        <v>16</v>
      </c>
    </row>
    <row r="231" spans="1:8" ht="12.75">
      <c r="A231" s="8">
        <v>42317</v>
      </c>
      <c r="B231" s="1">
        <v>82</v>
      </c>
      <c r="C231" s="1">
        <v>72</v>
      </c>
      <c r="D231" s="1">
        <v>113</v>
      </c>
      <c r="E231" s="9" t="s">
        <v>63</v>
      </c>
      <c r="F231" s="10" t="s">
        <v>12</v>
      </c>
      <c r="G231">
        <f t="shared" si="14"/>
        <v>10</v>
      </c>
      <c r="H231" s="11" t="s">
        <v>16</v>
      </c>
    </row>
    <row r="232" spans="1:8" ht="12.75">
      <c r="A232" s="8">
        <v>42323</v>
      </c>
      <c r="B232" s="1">
        <v>86</v>
      </c>
      <c r="C232" s="1">
        <v>72</v>
      </c>
      <c r="D232" s="1">
        <v>134</v>
      </c>
      <c r="E232" s="9" t="s">
        <v>65</v>
      </c>
      <c r="F232" s="10" t="s">
        <v>12</v>
      </c>
      <c r="G232">
        <f t="shared" si="14"/>
        <v>11.805970149253731</v>
      </c>
      <c r="H232" s="11" t="s">
        <v>16</v>
      </c>
    </row>
    <row r="233" spans="1:8" ht="12.75">
      <c r="A233" s="8">
        <v>42328</v>
      </c>
      <c r="B233" s="1">
        <v>97</v>
      </c>
      <c r="C233" s="1">
        <v>72.099999999999994</v>
      </c>
      <c r="D233" s="1">
        <v>116</v>
      </c>
      <c r="E233" s="9" t="s">
        <v>68</v>
      </c>
      <c r="F233" s="10" t="s">
        <v>12</v>
      </c>
      <c r="G233">
        <f t="shared" si="14"/>
        <v>24.256034482758626</v>
      </c>
      <c r="H233" s="11"/>
    </row>
    <row r="234" spans="1:8" ht="12.75">
      <c r="A234" s="8">
        <v>42330</v>
      </c>
      <c r="B234" s="1">
        <v>95</v>
      </c>
      <c r="C234" s="1">
        <v>72.099999999999994</v>
      </c>
      <c r="D234" s="1">
        <v>116</v>
      </c>
      <c r="E234" s="9" t="s">
        <v>70</v>
      </c>
      <c r="F234" s="10" t="s">
        <v>12</v>
      </c>
      <c r="G234">
        <f t="shared" si="14"/>
        <v>22.307758620689661</v>
      </c>
      <c r="H234" s="14"/>
    </row>
    <row r="235" spans="1:8" ht="12.75">
      <c r="A235" s="8">
        <v>42333</v>
      </c>
      <c r="B235" s="1">
        <v>92</v>
      </c>
      <c r="C235" s="1">
        <v>72</v>
      </c>
      <c r="D235" s="1">
        <v>113</v>
      </c>
      <c r="E235" s="9" t="s">
        <v>73</v>
      </c>
      <c r="F235" s="10" t="s">
        <v>12</v>
      </c>
      <c r="G235">
        <f t="shared" si="14"/>
        <v>20</v>
      </c>
      <c r="H235" s="14"/>
    </row>
    <row r="236" spans="1:8" ht="12.75">
      <c r="A236" s="8">
        <v>42338</v>
      </c>
      <c r="B236" s="1">
        <v>97</v>
      </c>
      <c r="C236" s="1">
        <v>70</v>
      </c>
      <c r="D236" s="1">
        <v>100</v>
      </c>
      <c r="E236" s="9" t="s">
        <v>75</v>
      </c>
      <c r="F236" s="10" t="s">
        <v>12</v>
      </c>
      <c r="G236">
        <f t="shared" si="14"/>
        <v>30.51</v>
      </c>
      <c r="H236" s="14"/>
    </row>
    <row r="237" spans="1:8" ht="12.75">
      <c r="A237" s="8">
        <v>42341</v>
      </c>
      <c r="B237" s="1">
        <v>89</v>
      </c>
      <c r="C237" s="1">
        <v>72</v>
      </c>
      <c r="D237" s="1">
        <v>113</v>
      </c>
      <c r="E237" s="9" t="s">
        <v>78</v>
      </c>
      <c r="F237" s="10" t="s">
        <v>12</v>
      </c>
      <c r="G237">
        <f t="shared" si="14"/>
        <v>17</v>
      </c>
      <c r="H237" s="11" t="s">
        <v>16</v>
      </c>
    </row>
    <row r="238" spans="1:8" ht="12.75">
      <c r="A238" s="8">
        <v>42344</v>
      </c>
      <c r="B238" s="1">
        <v>92</v>
      </c>
      <c r="C238" s="1">
        <v>72</v>
      </c>
      <c r="D238" s="1">
        <v>113</v>
      </c>
      <c r="E238" s="9" t="s">
        <v>73</v>
      </c>
      <c r="F238" s="10" t="s">
        <v>12</v>
      </c>
      <c r="G238">
        <f t="shared" si="14"/>
        <v>20</v>
      </c>
      <c r="H238" s="11" t="s">
        <v>16</v>
      </c>
    </row>
    <row r="239" spans="1:8" ht="12.75">
      <c r="C239" s="1" t="s">
        <v>81</v>
      </c>
      <c r="D239">
        <f>(15.8+12.1+13.5+10+11.8+16.5+19.2+17+20)/9</f>
        <v>15.100000000000001</v>
      </c>
      <c r="H239" s="14"/>
    </row>
    <row r="240" spans="1:8" ht="12.75">
      <c r="A240" s="15"/>
      <c r="B240" s="15"/>
      <c r="C240" s="16" t="s">
        <v>25</v>
      </c>
      <c r="D240" s="17">
        <f>D239*0.96</f>
        <v>14.496</v>
      </c>
      <c r="E240" s="27">
        <v>14.4</v>
      </c>
      <c r="F240" s="19" t="s">
        <v>12</v>
      </c>
      <c r="G240" s="20"/>
      <c r="H240" s="21"/>
    </row>
    <row r="241" spans="1:8" ht="12.75">
      <c r="H241" s="14"/>
    </row>
    <row r="242" spans="1:8" ht="12.75">
      <c r="G242" s="23"/>
      <c r="H242" s="24" t="s">
        <v>82</v>
      </c>
    </row>
    <row r="243" spans="1:8" ht="12.75">
      <c r="A243" s="8">
        <v>41946</v>
      </c>
      <c r="B243" s="1">
        <v>87</v>
      </c>
      <c r="C243" s="1">
        <v>70</v>
      </c>
      <c r="D243" s="1">
        <v>100</v>
      </c>
      <c r="E243" s="9" t="s">
        <v>11</v>
      </c>
      <c r="F243" s="10" t="s">
        <v>12</v>
      </c>
      <c r="G243">
        <f t="shared" ref="G243:G262" si="15">(B243-C243)*113/D243</f>
        <v>19.21</v>
      </c>
      <c r="H243" s="11" t="s">
        <v>16</v>
      </c>
    </row>
    <row r="244" spans="1:8" ht="12.75">
      <c r="A244" s="8">
        <v>42225</v>
      </c>
      <c r="B244" s="1">
        <v>89</v>
      </c>
      <c r="C244" s="1">
        <v>72.099999999999994</v>
      </c>
      <c r="D244" s="1">
        <v>116</v>
      </c>
      <c r="E244" s="9" t="s">
        <v>15</v>
      </c>
      <c r="F244" s="10" t="s">
        <v>12</v>
      </c>
      <c r="G244">
        <f t="shared" si="15"/>
        <v>16.462931034482764</v>
      </c>
      <c r="H244" s="11" t="s">
        <v>16</v>
      </c>
    </row>
    <row r="245" spans="1:8" ht="12.75">
      <c r="A245" s="8">
        <v>42234</v>
      </c>
      <c r="B245" s="1">
        <v>97</v>
      </c>
      <c r="C245" s="1">
        <v>72</v>
      </c>
      <c r="D245" s="1">
        <v>134</v>
      </c>
      <c r="E245" s="9" t="s">
        <v>18</v>
      </c>
      <c r="F245" s="10" t="s">
        <v>12</v>
      </c>
      <c r="G245">
        <f t="shared" si="15"/>
        <v>21.082089552238806</v>
      </c>
      <c r="H245" s="11"/>
    </row>
    <row r="246" spans="1:8" ht="12.75">
      <c r="A246" s="8">
        <v>42248</v>
      </c>
      <c r="B246" s="1">
        <v>101</v>
      </c>
      <c r="C246" s="1">
        <v>69.5</v>
      </c>
      <c r="D246" s="1">
        <v>105</v>
      </c>
      <c r="E246" s="9" t="s">
        <v>20</v>
      </c>
      <c r="F246" s="10" t="s">
        <v>12</v>
      </c>
      <c r="G246">
        <f t="shared" si="15"/>
        <v>33.9</v>
      </c>
      <c r="H246" s="11"/>
    </row>
    <row r="247" spans="1:8" ht="12.75">
      <c r="A247" s="8">
        <v>42278</v>
      </c>
      <c r="B247" s="1">
        <v>96</v>
      </c>
      <c r="C247" s="1">
        <v>72</v>
      </c>
      <c r="D247" s="1">
        <v>113</v>
      </c>
      <c r="E247" s="9" t="s">
        <v>22</v>
      </c>
      <c r="F247" s="10" t="s">
        <v>12</v>
      </c>
      <c r="G247">
        <f t="shared" si="15"/>
        <v>24</v>
      </c>
      <c r="H247" s="11"/>
    </row>
    <row r="248" spans="1:8" ht="12.75">
      <c r="A248" s="8">
        <v>42281</v>
      </c>
      <c r="B248" s="1">
        <v>94</v>
      </c>
      <c r="C248" s="1">
        <v>72</v>
      </c>
      <c r="D248" s="1">
        <v>113</v>
      </c>
      <c r="E248" s="9" t="s">
        <v>40</v>
      </c>
      <c r="F248" s="10" t="s">
        <v>12</v>
      </c>
      <c r="G248">
        <f t="shared" si="15"/>
        <v>22</v>
      </c>
      <c r="H248" s="25"/>
    </row>
    <row r="249" spans="1:8" ht="12.75">
      <c r="A249" s="8">
        <v>42286</v>
      </c>
      <c r="B249" s="1">
        <v>88</v>
      </c>
      <c r="C249" s="1">
        <v>74.400000000000006</v>
      </c>
      <c r="D249" s="1">
        <v>127</v>
      </c>
      <c r="E249" s="9" t="s">
        <v>51</v>
      </c>
      <c r="F249" s="10" t="s">
        <v>12</v>
      </c>
      <c r="G249">
        <f t="shared" si="15"/>
        <v>12.100787401574797</v>
      </c>
      <c r="H249" s="11" t="s">
        <v>16</v>
      </c>
    </row>
    <row r="250" spans="1:8" ht="12.75">
      <c r="A250" s="8">
        <v>42300</v>
      </c>
      <c r="B250" s="1">
        <v>84</v>
      </c>
      <c r="C250" s="1">
        <v>70</v>
      </c>
      <c r="D250" s="1">
        <v>100</v>
      </c>
      <c r="E250" s="9" t="s">
        <v>54</v>
      </c>
      <c r="F250" s="10" t="s">
        <v>12</v>
      </c>
      <c r="G250">
        <f t="shared" si="15"/>
        <v>15.82</v>
      </c>
      <c r="H250" s="11" t="s">
        <v>16</v>
      </c>
    </row>
    <row r="251" spans="1:8" ht="12.75">
      <c r="A251" s="8">
        <v>42308</v>
      </c>
      <c r="B251" s="1">
        <v>98</v>
      </c>
      <c r="C251" s="1">
        <v>72</v>
      </c>
      <c r="D251" s="1">
        <v>113</v>
      </c>
      <c r="E251" s="9" t="s">
        <v>56</v>
      </c>
      <c r="F251" s="10" t="s">
        <v>12</v>
      </c>
      <c r="G251">
        <f t="shared" si="15"/>
        <v>26</v>
      </c>
      <c r="H251" s="14"/>
    </row>
    <row r="252" spans="1:8" ht="12.75">
      <c r="A252" s="8">
        <v>42311</v>
      </c>
      <c r="B252" s="1">
        <v>93</v>
      </c>
      <c r="C252" s="1">
        <v>72</v>
      </c>
      <c r="D252" s="1">
        <v>113</v>
      </c>
      <c r="E252" s="9" t="s">
        <v>56</v>
      </c>
      <c r="F252" s="10" t="s">
        <v>12</v>
      </c>
      <c r="G252">
        <f t="shared" si="15"/>
        <v>21</v>
      </c>
      <c r="H252" s="14"/>
    </row>
    <row r="253" spans="1:8" ht="12.75">
      <c r="A253" s="8">
        <v>42314</v>
      </c>
      <c r="B253" s="1">
        <v>88</v>
      </c>
      <c r="C253" s="1">
        <v>72</v>
      </c>
      <c r="D253" s="1">
        <v>134</v>
      </c>
      <c r="E253" s="9" t="s">
        <v>60</v>
      </c>
      <c r="F253" s="10" t="s">
        <v>12</v>
      </c>
      <c r="G253">
        <f t="shared" si="15"/>
        <v>13.492537313432836</v>
      </c>
      <c r="H253" s="11" t="s">
        <v>16</v>
      </c>
    </row>
    <row r="254" spans="1:8" ht="12.75">
      <c r="A254" s="8">
        <v>42317</v>
      </c>
      <c r="B254" s="1">
        <v>82</v>
      </c>
      <c r="C254" s="1">
        <v>72</v>
      </c>
      <c r="D254" s="1">
        <v>113</v>
      </c>
      <c r="E254" s="9" t="s">
        <v>63</v>
      </c>
      <c r="F254" s="10" t="s">
        <v>12</v>
      </c>
      <c r="G254">
        <f t="shared" si="15"/>
        <v>10</v>
      </c>
      <c r="H254" s="11" t="s">
        <v>16</v>
      </c>
    </row>
    <row r="255" spans="1:8" ht="12.75">
      <c r="A255" s="8">
        <v>42323</v>
      </c>
      <c r="B255" s="1">
        <v>86</v>
      </c>
      <c r="C255" s="1">
        <v>72</v>
      </c>
      <c r="D255" s="1">
        <v>134</v>
      </c>
      <c r="E255" s="9" t="s">
        <v>65</v>
      </c>
      <c r="F255" s="10" t="s">
        <v>12</v>
      </c>
      <c r="G255">
        <f t="shared" si="15"/>
        <v>11.805970149253731</v>
      </c>
      <c r="H255" s="11" t="s">
        <v>16</v>
      </c>
    </row>
    <row r="256" spans="1:8" ht="12.75">
      <c r="A256" s="8">
        <v>42328</v>
      </c>
      <c r="B256" s="1">
        <v>97</v>
      </c>
      <c r="C256" s="1">
        <v>72.099999999999994</v>
      </c>
      <c r="D256" s="1">
        <v>116</v>
      </c>
      <c r="E256" s="9" t="s">
        <v>68</v>
      </c>
      <c r="F256" s="10" t="s">
        <v>12</v>
      </c>
      <c r="G256">
        <f t="shared" si="15"/>
        <v>24.256034482758626</v>
      </c>
      <c r="H256" s="11"/>
    </row>
    <row r="257" spans="1:8" ht="12.75">
      <c r="A257" s="8">
        <v>42330</v>
      </c>
      <c r="B257" s="1">
        <v>95</v>
      </c>
      <c r="C257" s="1">
        <v>72.099999999999994</v>
      </c>
      <c r="D257" s="1">
        <v>116</v>
      </c>
      <c r="E257" s="9" t="s">
        <v>70</v>
      </c>
      <c r="F257" s="10" t="s">
        <v>12</v>
      </c>
      <c r="G257">
        <f t="shared" si="15"/>
        <v>22.307758620689661</v>
      </c>
      <c r="H257" s="14"/>
    </row>
    <row r="258" spans="1:8" ht="12.75">
      <c r="A258" s="8">
        <v>42333</v>
      </c>
      <c r="B258" s="1">
        <v>92</v>
      </c>
      <c r="C258" s="1">
        <v>72</v>
      </c>
      <c r="D258" s="1">
        <v>113</v>
      </c>
      <c r="E258" s="9" t="s">
        <v>73</v>
      </c>
      <c r="F258" s="10" t="s">
        <v>12</v>
      </c>
      <c r="G258">
        <f t="shared" si="15"/>
        <v>20</v>
      </c>
      <c r="H258" s="11" t="s">
        <v>16</v>
      </c>
    </row>
    <row r="259" spans="1:8" ht="12.75">
      <c r="A259" s="8">
        <v>42338</v>
      </c>
      <c r="B259" s="1">
        <v>97</v>
      </c>
      <c r="C259" s="1">
        <v>70</v>
      </c>
      <c r="D259" s="1">
        <v>100</v>
      </c>
      <c r="E259" s="9" t="s">
        <v>75</v>
      </c>
      <c r="F259" s="10" t="s">
        <v>12</v>
      </c>
      <c r="G259">
        <f t="shared" si="15"/>
        <v>30.51</v>
      </c>
      <c r="H259" s="14"/>
    </row>
    <row r="260" spans="1:8" ht="12.75">
      <c r="A260" s="8">
        <v>42341</v>
      </c>
      <c r="B260" s="1">
        <v>89</v>
      </c>
      <c r="C260" s="1">
        <v>72</v>
      </c>
      <c r="D260" s="1">
        <v>113</v>
      </c>
      <c r="E260" s="9" t="s">
        <v>78</v>
      </c>
      <c r="F260" s="10" t="s">
        <v>12</v>
      </c>
      <c r="G260">
        <f t="shared" si="15"/>
        <v>17</v>
      </c>
      <c r="H260" s="11" t="s">
        <v>16</v>
      </c>
    </row>
    <row r="261" spans="1:8" ht="12.75">
      <c r="A261" s="8">
        <v>42344</v>
      </c>
      <c r="B261" s="1">
        <v>92</v>
      </c>
      <c r="C261" s="1">
        <v>72</v>
      </c>
      <c r="D261" s="1">
        <v>113</v>
      </c>
      <c r="E261" s="9" t="s">
        <v>73</v>
      </c>
      <c r="F261" s="10" t="s">
        <v>12</v>
      </c>
      <c r="G261">
        <f t="shared" si="15"/>
        <v>20</v>
      </c>
      <c r="H261" s="11" t="s">
        <v>16</v>
      </c>
    </row>
    <row r="262" spans="1:8" ht="12.75">
      <c r="A262" s="8">
        <v>42350</v>
      </c>
      <c r="B262" s="1">
        <v>95</v>
      </c>
      <c r="C262" s="1">
        <v>72</v>
      </c>
      <c r="D262" s="1">
        <v>113</v>
      </c>
      <c r="E262" s="9" t="s">
        <v>83</v>
      </c>
      <c r="F262" s="10" t="s">
        <v>12</v>
      </c>
      <c r="G262">
        <f t="shared" si="15"/>
        <v>23</v>
      </c>
      <c r="H262" s="14"/>
    </row>
    <row r="263" spans="1:8" ht="12.75">
      <c r="C263" s="1" t="s">
        <v>84</v>
      </c>
      <c r="D263">
        <f>(15.8+12.1+13.5+10+11.8+16.5+19.2+17+20+20)/10</f>
        <v>15.59</v>
      </c>
      <c r="H263" s="14"/>
    </row>
    <row r="264" spans="1:8" ht="12.75">
      <c r="A264" s="15"/>
      <c r="B264" s="15"/>
      <c r="C264" s="16" t="s">
        <v>25</v>
      </c>
      <c r="D264" s="17">
        <f>D263*0.96</f>
        <v>14.9664</v>
      </c>
      <c r="E264" s="27">
        <v>14.9</v>
      </c>
      <c r="F264" s="19" t="s">
        <v>12</v>
      </c>
      <c r="G264" s="20"/>
      <c r="H264" s="21"/>
    </row>
    <row r="265" spans="1:8" ht="12.75">
      <c r="H265" s="14"/>
    </row>
    <row r="266" spans="1:8" ht="12.75">
      <c r="G266" s="23"/>
      <c r="H266" s="24" t="s">
        <v>85</v>
      </c>
    </row>
    <row r="267" spans="1:8" ht="12.75">
      <c r="A267" s="8">
        <v>41946</v>
      </c>
      <c r="B267" s="1">
        <v>87</v>
      </c>
      <c r="C267" s="1">
        <v>70</v>
      </c>
      <c r="D267" s="1">
        <v>100</v>
      </c>
      <c r="E267" s="9" t="s">
        <v>11</v>
      </c>
      <c r="F267" s="10" t="s">
        <v>12</v>
      </c>
      <c r="G267">
        <f t="shared" ref="G267:G287" si="16">(B267-C267)*113/D267</f>
        <v>19.21</v>
      </c>
      <c r="H267" s="28" t="s">
        <v>86</v>
      </c>
    </row>
    <row r="268" spans="1:8" ht="12.75">
      <c r="A268" s="8">
        <v>42225</v>
      </c>
      <c r="B268" s="1">
        <v>89</v>
      </c>
      <c r="C268" s="1">
        <v>72.099999999999994</v>
      </c>
      <c r="D268" s="1">
        <v>116</v>
      </c>
      <c r="E268" s="9" t="s">
        <v>15</v>
      </c>
      <c r="F268" s="10" t="s">
        <v>12</v>
      </c>
      <c r="G268">
        <f t="shared" si="16"/>
        <v>16.462931034482764</v>
      </c>
      <c r="H268" s="11" t="s">
        <v>16</v>
      </c>
    </row>
    <row r="269" spans="1:8" ht="12.75">
      <c r="A269" s="8">
        <v>42234</v>
      </c>
      <c r="B269" s="1">
        <v>97</v>
      </c>
      <c r="C269" s="1">
        <v>72</v>
      </c>
      <c r="D269" s="1">
        <v>134</v>
      </c>
      <c r="E269" s="9" t="s">
        <v>18</v>
      </c>
      <c r="F269" s="10" t="s">
        <v>12</v>
      </c>
      <c r="G269">
        <f t="shared" si="16"/>
        <v>21.082089552238806</v>
      </c>
      <c r="H269" s="11" t="s">
        <v>16</v>
      </c>
    </row>
    <row r="270" spans="1:8" ht="12.75">
      <c r="A270" s="8">
        <v>42248</v>
      </c>
      <c r="B270" s="1">
        <v>101</v>
      </c>
      <c r="C270" s="1">
        <v>69.5</v>
      </c>
      <c r="D270" s="1">
        <v>105</v>
      </c>
      <c r="E270" s="9" t="s">
        <v>20</v>
      </c>
      <c r="F270" s="10" t="s">
        <v>12</v>
      </c>
      <c r="G270">
        <f t="shared" si="16"/>
        <v>33.9</v>
      </c>
      <c r="H270" s="11"/>
    </row>
    <row r="271" spans="1:8" ht="12.75">
      <c r="A271" s="8">
        <v>42278</v>
      </c>
      <c r="B271" s="1">
        <v>96</v>
      </c>
      <c r="C271" s="1">
        <v>72</v>
      </c>
      <c r="D271" s="1">
        <v>113</v>
      </c>
      <c r="E271" s="9" t="s">
        <v>22</v>
      </c>
      <c r="F271" s="10" t="s">
        <v>12</v>
      </c>
      <c r="G271">
        <f t="shared" si="16"/>
        <v>24</v>
      </c>
      <c r="H271" s="11"/>
    </row>
    <row r="272" spans="1:8" ht="12.75">
      <c r="A272" s="8">
        <v>42281</v>
      </c>
      <c r="B272" s="1">
        <v>94</v>
      </c>
      <c r="C272" s="1">
        <v>72</v>
      </c>
      <c r="D272" s="1">
        <v>113</v>
      </c>
      <c r="E272" s="9" t="s">
        <v>40</v>
      </c>
      <c r="F272" s="10" t="s">
        <v>12</v>
      </c>
      <c r="G272">
        <f t="shared" si="16"/>
        <v>22</v>
      </c>
      <c r="H272" s="25"/>
    </row>
    <row r="273" spans="1:8" ht="12.75">
      <c r="A273" s="8">
        <v>42286</v>
      </c>
      <c r="B273" s="1">
        <v>88</v>
      </c>
      <c r="C273" s="1">
        <v>74.400000000000006</v>
      </c>
      <c r="D273" s="1">
        <v>127</v>
      </c>
      <c r="E273" s="9" t="s">
        <v>51</v>
      </c>
      <c r="F273" s="10" t="s">
        <v>12</v>
      </c>
      <c r="G273">
        <f t="shared" si="16"/>
        <v>12.100787401574797</v>
      </c>
      <c r="H273" s="11" t="s">
        <v>16</v>
      </c>
    </row>
    <row r="274" spans="1:8" ht="12.75">
      <c r="A274" s="8">
        <v>42300</v>
      </c>
      <c r="B274" s="1">
        <v>84</v>
      </c>
      <c r="C274" s="1">
        <v>70</v>
      </c>
      <c r="D274" s="1">
        <v>100</v>
      </c>
      <c r="E274" s="9" t="s">
        <v>54</v>
      </c>
      <c r="F274" s="10" t="s">
        <v>12</v>
      </c>
      <c r="G274">
        <f t="shared" si="16"/>
        <v>15.82</v>
      </c>
      <c r="H274" s="11" t="s">
        <v>16</v>
      </c>
    </row>
    <row r="275" spans="1:8" ht="12.75">
      <c r="A275" s="8">
        <v>42308</v>
      </c>
      <c r="B275" s="1">
        <v>98</v>
      </c>
      <c r="C275" s="1">
        <v>72</v>
      </c>
      <c r="D275" s="1">
        <v>113</v>
      </c>
      <c r="E275" s="9" t="s">
        <v>56</v>
      </c>
      <c r="F275" s="10" t="s">
        <v>12</v>
      </c>
      <c r="G275">
        <f t="shared" si="16"/>
        <v>26</v>
      </c>
      <c r="H275" s="14"/>
    </row>
    <row r="276" spans="1:8" ht="12.75">
      <c r="A276" s="8">
        <v>42311</v>
      </c>
      <c r="B276" s="1">
        <v>93</v>
      </c>
      <c r="C276" s="1">
        <v>72</v>
      </c>
      <c r="D276" s="1">
        <v>113</v>
      </c>
      <c r="E276" s="9" t="s">
        <v>56</v>
      </c>
      <c r="F276" s="10" t="s">
        <v>12</v>
      </c>
      <c r="G276">
        <f t="shared" si="16"/>
        <v>21</v>
      </c>
      <c r="H276" s="14"/>
    </row>
    <row r="277" spans="1:8" ht="12.75">
      <c r="A277" s="8">
        <v>42314</v>
      </c>
      <c r="B277" s="1">
        <v>88</v>
      </c>
      <c r="C277" s="1">
        <v>72</v>
      </c>
      <c r="D277" s="1">
        <v>134</v>
      </c>
      <c r="E277" s="9" t="s">
        <v>60</v>
      </c>
      <c r="F277" s="10" t="s">
        <v>12</v>
      </c>
      <c r="G277">
        <f t="shared" si="16"/>
        <v>13.492537313432836</v>
      </c>
      <c r="H277" s="11" t="s">
        <v>16</v>
      </c>
    </row>
    <row r="278" spans="1:8" ht="12.75">
      <c r="A278" s="8">
        <v>42317</v>
      </c>
      <c r="B278" s="1">
        <v>82</v>
      </c>
      <c r="C278" s="1">
        <v>72</v>
      </c>
      <c r="D278" s="1">
        <v>113</v>
      </c>
      <c r="E278" s="9" t="s">
        <v>63</v>
      </c>
      <c r="F278" s="10" t="s">
        <v>12</v>
      </c>
      <c r="G278">
        <f t="shared" si="16"/>
        <v>10</v>
      </c>
      <c r="H278" s="11" t="s">
        <v>16</v>
      </c>
    </row>
    <row r="279" spans="1:8" ht="12.75">
      <c r="A279" s="8">
        <v>42323</v>
      </c>
      <c r="B279" s="1">
        <v>86</v>
      </c>
      <c r="C279" s="1">
        <v>72</v>
      </c>
      <c r="D279" s="1">
        <v>134</v>
      </c>
      <c r="E279" s="9" t="s">
        <v>65</v>
      </c>
      <c r="F279" s="10" t="s">
        <v>12</v>
      </c>
      <c r="G279">
        <f t="shared" si="16"/>
        <v>11.805970149253731</v>
      </c>
      <c r="H279" s="11" t="s">
        <v>16</v>
      </c>
    </row>
    <row r="280" spans="1:8" ht="12.75">
      <c r="A280" s="8">
        <v>42328</v>
      </c>
      <c r="B280" s="1">
        <v>97</v>
      </c>
      <c r="C280" s="1">
        <v>72.099999999999994</v>
      </c>
      <c r="D280" s="1">
        <v>116</v>
      </c>
      <c r="E280" s="9" t="s">
        <v>68</v>
      </c>
      <c r="F280" s="10" t="s">
        <v>12</v>
      </c>
      <c r="G280">
        <f t="shared" si="16"/>
        <v>24.256034482758626</v>
      </c>
      <c r="H280" s="11"/>
    </row>
    <row r="281" spans="1:8" ht="12.75">
      <c r="A281" s="8">
        <v>42330</v>
      </c>
      <c r="B281" s="1">
        <v>95</v>
      </c>
      <c r="C281" s="1">
        <v>72.099999999999994</v>
      </c>
      <c r="D281" s="1">
        <v>116</v>
      </c>
      <c r="E281" s="9" t="s">
        <v>70</v>
      </c>
      <c r="F281" s="10" t="s">
        <v>12</v>
      </c>
      <c r="G281">
        <f t="shared" si="16"/>
        <v>22.307758620689661</v>
      </c>
      <c r="H281" s="14"/>
    </row>
    <row r="282" spans="1:8" ht="12.75">
      <c r="A282" s="8">
        <v>42333</v>
      </c>
      <c r="B282" s="1">
        <v>92</v>
      </c>
      <c r="C282" s="1">
        <v>72</v>
      </c>
      <c r="D282" s="1">
        <v>113</v>
      </c>
      <c r="E282" s="9" t="s">
        <v>73</v>
      </c>
      <c r="F282" s="10" t="s">
        <v>12</v>
      </c>
      <c r="G282">
        <f t="shared" si="16"/>
        <v>20</v>
      </c>
      <c r="H282" s="11" t="s">
        <v>16</v>
      </c>
    </row>
    <row r="283" spans="1:8" ht="12.75">
      <c r="A283" s="8">
        <v>42338</v>
      </c>
      <c r="B283" s="1">
        <v>97</v>
      </c>
      <c r="C283" s="1">
        <v>70</v>
      </c>
      <c r="D283" s="1">
        <v>100</v>
      </c>
      <c r="E283" s="9" t="s">
        <v>75</v>
      </c>
      <c r="F283" s="10" t="s">
        <v>12</v>
      </c>
      <c r="G283">
        <f t="shared" si="16"/>
        <v>30.51</v>
      </c>
      <c r="H283" s="14"/>
    </row>
    <row r="284" spans="1:8" ht="12.75">
      <c r="A284" s="8">
        <v>42341</v>
      </c>
      <c r="B284" s="1">
        <v>89</v>
      </c>
      <c r="C284" s="1">
        <v>72</v>
      </c>
      <c r="D284" s="1">
        <v>113</v>
      </c>
      <c r="E284" s="9" t="s">
        <v>78</v>
      </c>
      <c r="F284" s="10" t="s">
        <v>12</v>
      </c>
      <c r="G284">
        <f t="shared" si="16"/>
        <v>17</v>
      </c>
      <c r="H284" s="11" t="s">
        <v>16</v>
      </c>
    </row>
    <row r="285" spans="1:8" ht="12.75">
      <c r="A285" s="8">
        <v>42344</v>
      </c>
      <c r="B285" s="1">
        <v>92</v>
      </c>
      <c r="C285" s="1">
        <v>72</v>
      </c>
      <c r="D285" s="1">
        <v>113</v>
      </c>
      <c r="E285" s="9" t="s">
        <v>73</v>
      </c>
      <c r="F285" s="10" t="s">
        <v>12</v>
      </c>
      <c r="G285">
        <f t="shared" si="16"/>
        <v>20</v>
      </c>
      <c r="H285" s="11" t="s">
        <v>16</v>
      </c>
    </row>
    <row r="286" spans="1:8" ht="12.75">
      <c r="A286" s="8">
        <v>42350</v>
      </c>
      <c r="B286" s="1">
        <v>95</v>
      </c>
      <c r="C286" s="1">
        <v>72</v>
      </c>
      <c r="D286" s="1">
        <v>113</v>
      </c>
      <c r="E286" s="9" t="s">
        <v>83</v>
      </c>
      <c r="F286" s="10" t="s">
        <v>12</v>
      </c>
      <c r="G286">
        <f t="shared" si="16"/>
        <v>23</v>
      </c>
      <c r="H286" s="14"/>
    </row>
    <row r="287" spans="1:8" ht="12.75">
      <c r="A287" s="8">
        <v>42353</v>
      </c>
      <c r="B287" s="1">
        <v>103</v>
      </c>
      <c r="C287" s="1">
        <v>72.3</v>
      </c>
      <c r="D287" s="1">
        <v>119</v>
      </c>
      <c r="E287" s="9" t="s">
        <v>87</v>
      </c>
      <c r="F287" s="10" t="s">
        <v>12</v>
      </c>
      <c r="G287">
        <f t="shared" si="16"/>
        <v>29.152100840336139</v>
      </c>
      <c r="H287" s="14"/>
    </row>
    <row r="288" spans="1:8" ht="12.75">
      <c r="C288" s="1" t="s">
        <v>84</v>
      </c>
      <c r="D288">
        <f>(15.8+12.1+13.5+10+11.8+16.5+21.1+17+20+20)/10</f>
        <v>15.780000000000001</v>
      </c>
      <c r="G288" s="31" t="s">
        <v>88</v>
      </c>
      <c r="H288" s="32"/>
    </row>
    <row r="289" spans="1:8" ht="12.75">
      <c r="A289" s="15"/>
      <c r="B289" s="15"/>
      <c r="C289" s="16" t="s">
        <v>25</v>
      </c>
      <c r="D289" s="17">
        <f>D288*0.96</f>
        <v>15.148800000000001</v>
      </c>
      <c r="E289" s="29">
        <v>14.9</v>
      </c>
      <c r="F289" s="30" t="s">
        <v>89</v>
      </c>
      <c r="G289" s="33"/>
      <c r="H289" s="33"/>
    </row>
    <row r="290" spans="1:8" ht="12.75">
      <c r="H290" s="14"/>
    </row>
    <row r="291" spans="1:8" ht="12.75">
      <c r="G291" s="23"/>
      <c r="H291" s="24" t="s">
        <v>90</v>
      </c>
    </row>
    <row r="292" spans="1:8" ht="12.75">
      <c r="A292" s="8">
        <v>41946</v>
      </c>
      <c r="B292" s="1">
        <v>87</v>
      </c>
      <c r="C292" s="1">
        <v>70</v>
      </c>
      <c r="D292" s="1">
        <v>100</v>
      </c>
      <c r="E292" s="9" t="s">
        <v>11</v>
      </c>
      <c r="F292" s="10" t="s">
        <v>12</v>
      </c>
      <c r="G292">
        <f t="shared" ref="G292:G313" si="17">(B292-C292)*113/D292</f>
        <v>19.21</v>
      </c>
      <c r="H292" s="28" t="s">
        <v>86</v>
      </c>
    </row>
    <row r="293" spans="1:8" ht="12.75">
      <c r="A293" s="8">
        <v>42225</v>
      </c>
      <c r="B293" s="1">
        <v>89</v>
      </c>
      <c r="C293" s="1">
        <v>72.099999999999994</v>
      </c>
      <c r="D293" s="1">
        <v>116</v>
      </c>
      <c r="E293" s="9" t="s">
        <v>15</v>
      </c>
      <c r="F293" s="10" t="s">
        <v>12</v>
      </c>
      <c r="G293">
        <f t="shared" si="17"/>
        <v>16.462931034482764</v>
      </c>
      <c r="H293" s="28" t="s">
        <v>86</v>
      </c>
    </row>
    <row r="294" spans="1:8" ht="12.75">
      <c r="A294" s="8">
        <v>42234</v>
      </c>
      <c r="B294" s="1">
        <v>97</v>
      </c>
      <c r="C294" s="1">
        <v>72</v>
      </c>
      <c r="D294" s="1">
        <v>134</v>
      </c>
      <c r="E294" s="9" t="s">
        <v>18</v>
      </c>
      <c r="F294" s="10" t="s">
        <v>12</v>
      </c>
      <c r="G294">
        <f t="shared" si="17"/>
        <v>21.082089552238806</v>
      </c>
      <c r="H294" s="11" t="s">
        <v>16</v>
      </c>
    </row>
    <row r="295" spans="1:8" ht="12.75">
      <c r="A295" s="8">
        <v>42248</v>
      </c>
      <c r="B295" s="1">
        <v>101</v>
      </c>
      <c r="C295" s="1">
        <v>69.5</v>
      </c>
      <c r="D295" s="1">
        <v>105</v>
      </c>
      <c r="E295" s="9" t="s">
        <v>20</v>
      </c>
      <c r="F295" s="10" t="s">
        <v>12</v>
      </c>
      <c r="G295">
        <f t="shared" si="17"/>
        <v>33.9</v>
      </c>
      <c r="H295" s="11"/>
    </row>
    <row r="296" spans="1:8" ht="12.75">
      <c r="A296" s="8">
        <v>42278</v>
      </c>
      <c r="B296" s="1">
        <v>96</v>
      </c>
      <c r="C296" s="1">
        <v>72</v>
      </c>
      <c r="D296" s="1">
        <v>113</v>
      </c>
      <c r="E296" s="9" t="s">
        <v>22</v>
      </c>
      <c r="F296" s="10" t="s">
        <v>12</v>
      </c>
      <c r="G296">
        <f t="shared" si="17"/>
        <v>24</v>
      </c>
      <c r="H296" s="11"/>
    </row>
    <row r="297" spans="1:8" ht="12.75">
      <c r="A297" s="8">
        <v>42281</v>
      </c>
      <c r="B297" s="1">
        <v>94</v>
      </c>
      <c r="C297" s="1">
        <v>72</v>
      </c>
      <c r="D297" s="1">
        <v>113</v>
      </c>
      <c r="E297" s="9" t="s">
        <v>40</v>
      </c>
      <c r="F297" s="10" t="s">
        <v>12</v>
      </c>
      <c r="G297">
        <f t="shared" si="17"/>
        <v>22</v>
      </c>
      <c r="H297" s="25"/>
    </row>
    <row r="298" spans="1:8" ht="12.75">
      <c r="A298" s="8">
        <v>42286</v>
      </c>
      <c r="B298" s="1">
        <v>88</v>
      </c>
      <c r="C298" s="1">
        <v>74.400000000000006</v>
      </c>
      <c r="D298" s="1">
        <v>127</v>
      </c>
      <c r="E298" s="9" t="s">
        <v>51</v>
      </c>
      <c r="F298" s="10" t="s">
        <v>12</v>
      </c>
      <c r="G298">
        <f t="shared" si="17"/>
        <v>12.100787401574797</v>
      </c>
      <c r="H298" s="11" t="s">
        <v>16</v>
      </c>
    </row>
    <row r="299" spans="1:8" ht="12.75">
      <c r="A299" s="8">
        <v>42300</v>
      </c>
      <c r="B299" s="1">
        <v>84</v>
      </c>
      <c r="C299" s="1">
        <v>70</v>
      </c>
      <c r="D299" s="1">
        <v>100</v>
      </c>
      <c r="E299" s="9" t="s">
        <v>54</v>
      </c>
      <c r="F299" s="10" t="s">
        <v>12</v>
      </c>
      <c r="G299">
        <f t="shared" si="17"/>
        <v>15.82</v>
      </c>
      <c r="H299" s="11" t="s">
        <v>16</v>
      </c>
    </row>
    <row r="300" spans="1:8" ht="12.75">
      <c r="A300" s="8">
        <v>42308</v>
      </c>
      <c r="B300" s="1">
        <v>98</v>
      </c>
      <c r="C300" s="1">
        <v>72</v>
      </c>
      <c r="D300" s="1">
        <v>113</v>
      </c>
      <c r="E300" s="9" t="s">
        <v>56</v>
      </c>
      <c r="F300" s="10" t="s">
        <v>12</v>
      </c>
      <c r="G300">
        <f t="shared" si="17"/>
        <v>26</v>
      </c>
      <c r="H300" s="14"/>
    </row>
    <row r="301" spans="1:8" ht="12.75">
      <c r="A301" s="8">
        <v>42311</v>
      </c>
      <c r="B301" s="1">
        <v>93</v>
      </c>
      <c r="C301" s="1">
        <v>72</v>
      </c>
      <c r="D301" s="1">
        <v>113</v>
      </c>
      <c r="E301" s="9" t="s">
        <v>56</v>
      </c>
      <c r="F301" s="10" t="s">
        <v>12</v>
      </c>
      <c r="G301">
        <f t="shared" si="17"/>
        <v>21</v>
      </c>
      <c r="H301" s="14"/>
    </row>
    <row r="302" spans="1:8" ht="12.75">
      <c r="A302" s="8">
        <v>42314</v>
      </c>
      <c r="B302" s="1">
        <v>88</v>
      </c>
      <c r="C302" s="1">
        <v>72</v>
      </c>
      <c r="D302" s="1">
        <v>134</v>
      </c>
      <c r="E302" s="9" t="s">
        <v>60</v>
      </c>
      <c r="F302" s="10" t="s">
        <v>12</v>
      </c>
      <c r="G302">
        <f t="shared" si="17"/>
        <v>13.492537313432836</v>
      </c>
      <c r="H302" s="11" t="s">
        <v>16</v>
      </c>
    </row>
    <row r="303" spans="1:8" ht="12.75">
      <c r="A303" s="8">
        <v>42317</v>
      </c>
      <c r="B303" s="1">
        <v>82</v>
      </c>
      <c r="C303" s="1">
        <v>72</v>
      </c>
      <c r="D303" s="1">
        <v>113</v>
      </c>
      <c r="E303" s="9" t="s">
        <v>63</v>
      </c>
      <c r="F303" s="10" t="s">
        <v>12</v>
      </c>
      <c r="G303">
        <f t="shared" si="17"/>
        <v>10</v>
      </c>
      <c r="H303" s="11" t="s">
        <v>16</v>
      </c>
    </row>
    <row r="304" spans="1:8" ht="12.75">
      <c r="A304" s="8">
        <v>42323</v>
      </c>
      <c r="B304" s="1">
        <v>86</v>
      </c>
      <c r="C304" s="1">
        <v>72</v>
      </c>
      <c r="D304" s="1">
        <v>134</v>
      </c>
      <c r="E304" s="9" t="s">
        <v>65</v>
      </c>
      <c r="F304" s="10" t="s">
        <v>12</v>
      </c>
      <c r="G304">
        <f t="shared" si="17"/>
        <v>11.805970149253731</v>
      </c>
      <c r="H304" s="11" t="s">
        <v>16</v>
      </c>
    </row>
    <row r="305" spans="1:8" ht="12.75">
      <c r="A305" s="8">
        <v>42328</v>
      </c>
      <c r="B305" s="1">
        <v>97</v>
      </c>
      <c r="C305" s="1">
        <v>72.099999999999994</v>
      </c>
      <c r="D305" s="1">
        <v>116</v>
      </c>
      <c r="E305" s="9" t="s">
        <v>68</v>
      </c>
      <c r="F305" s="10" t="s">
        <v>12</v>
      </c>
      <c r="G305">
        <f t="shared" si="17"/>
        <v>24.256034482758626</v>
      </c>
      <c r="H305" s="11"/>
    </row>
    <row r="306" spans="1:8" ht="12.75">
      <c r="A306" s="8">
        <v>42330</v>
      </c>
      <c r="B306" s="1">
        <v>95</v>
      </c>
      <c r="C306" s="1">
        <v>72.099999999999994</v>
      </c>
      <c r="D306" s="1">
        <v>116</v>
      </c>
      <c r="E306" s="9" t="s">
        <v>70</v>
      </c>
      <c r="F306" s="10" t="s">
        <v>12</v>
      </c>
      <c r="G306">
        <f t="shared" si="17"/>
        <v>22.307758620689661</v>
      </c>
      <c r="H306" s="14"/>
    </row>
    <row r="307" spans="1:8" ht="12.75">
      <c r="A307" s="8">
        <v>42333</v>
      </c>
      <c r="B307" s="1">
        <v>92</v>
      </c>
      <c r="C307" s="1">
        <v>72</v>
      </c>
      <c r="D307" s="1">
        <v>113</v>
      </c>
      <c r="E307" s="9" t="s">
        <v>73</v>
      </c>
      <c r="F307" s="10" t="s">
        <v>12</v>
      </c>
      <c r="G307">
        <f t="shared" si="17"/>
        <v>20</v>
      </c>
      <c r="H307" s="11" t="s">
        <v>16</v>
      </c>
    </row>
    <row r="308" spans="1:8" ht="12.75">
      <c r="A308" s="8">
        <v>42338</v>
      </c>
      <c r="B308" s="1">
        <v>97</v>
      </c>
      <c r="C308" s="1">
        <v>70</v>
      </c>
      <c r="D308" s="1">
        <v>100</v>
      </c>
      <c r="E308" s="9" t="s">
        <v>75</v>
      </c>
      <c r="F308" s="10" t="s">
        <v>12</v>
      </c>
      <c r="G308">
        <f t="shared" si="17"/>
        <v>30.51</v>
      </c>
      <c r="H308" s="14"/>
    </row>
    <row r="309" spans="1:8" ht="12.75">
      <c r="A309" s="8">
        <v>42341</v>
      </c>
      <c r="B309" s="1">
        <v>89</v>
      </c>
      <c r="C309" s="1">
        <v>72</v>
      </c>
      <c r="D309" s="1">
        <v>113</v>
      </c>
      <c r="E309" s="9" t="s">
        <v>78</v>
      </c>
      <c r="F309" s="10" t="s">
        <v>12</v>
      </c>
      <c r="G309">
        <f t="shared" si="17"/>
        <v>17</v>
      </c>
      <c r="H309" s="11" t="s">
        <v>16</v>
      </c>
    </row>
    <row r="310" spans="1:8" ht="12.75">
      <c r="A310" s="8">
        <v>42344</v>
      </c>
      <c r="B310" s="1">
        <v>92</v>
      </c>
      <c r="C310" s="1">
        <v>72</v>
      </c>
      <c r="D310" s="1">
        <v>113</v>
      </c>
      <c r="E310" s="9" t="s">
        <v>73</v>
      </c>
      <c r="F310" s="10" t="s">
        <v>12</v>
      </c>
      <c r="G310">
        <f t="shared" si="17"/>
        <v>20</v>
      </c>
      <c r="H310" s="11" t="s">
        <v>16</v>
      </c>
    </row>
    <row r="311" spans="1:8" ht="12.75">
      <c r="A311" s="8">
        <v>42350</v>
      </c>
      <c r="B311" s="1">
        <v>95</v>
      </c>
      <c r="C311" s="1">
        <v>72</v>
      </c>
      <c r="D311" s="1">
        <v>113</v>
      </c>
      <c r="E311" s="9" t="s">
        <v>83</v>
      </c>
      <c r="F311" s="10" t="s">
        <v>12</v>
      </c>
      <c r="G311">
        <f t="shared" si="17"/>
        <v>23</v>
      </c>
      <c r="H311" s="14"/>
    </row>
    <row r="312" spans="1:8" ht="12.75">
      <c r="A312" s="8">
        <v>42353</v>
      </c>
      <c r="B312" s="1">
        <v>103</v>
      </c>
      <c r="C312" s="1">
        <v>72.3</v>
      </c>
      <c r="D312" s="1">
        <v>119</v>
      </c>
      <c r="E312" s="9" t="s">
        <v>87</v>
      </c>
      <c r="F312" s="10" t="s">
        <v>12</v>
      </c>
      <c r="G312">
        <f t="shared" si="17"/>
        <v>29.152100840336139</v>
      </c>
      <c r="H312" s="14"/>
    </row>
    <row r="313" spans="1:8" ht="12.75">
      <c r="A313" s="8">
        <v>42359</v>
      </c>
      <c r="B313" s="1">
        <v>87</v>
      </c>
      <c r="C313" s="1">
        <v>72</v>
      </c>
      <c r="D313" s="1">
        <v>113</v>
      </c>
      <c r="E313" s="9" t="s">
        <v>87</v>
      </c>
      <c r="F313" s="10" t="s">
        <v>12</v>
      </c>
      <c r="G313">
        <f t="shared" si="17"/>
        <v>15</v>
      </c>
      <c r="H313" s="11" t="s">
        <v>16</v>
      </c>
    </row>
    <row r="314" spans="1:8" ht="12.75">
      <c r="C314" s="1" t="s">
        <v>84</v>
      </c>
      <c r="D314">
        <f>(15.8+12.1+13.5+10+11.8+15.1+21.1+17+20+20)/10</f>
        <v>15.64</v>
      </c>
      <c r="G314" s="31" t="s">
        <v>88</v>
      </c>
      <c r="H314" s="32"/>
    </row>
    <row r="315" spans="1:8" ht="12.75">
      <c r="A315" s="15"/>
      <c r="B315" s="15"/>
      <c r="C315" s="16" t="s">
        <v>25</v>
      </c>
      <c r="D315" s="17">
        <f>D314*0.96</f>
        <v>15.0144</v>
      </c>
      <c r="E315" s="29">
        <v>14.4</v>
      </c>
      <c r="F315" s="30" t="s">
        <v>89</v>
      </c>
      <c r="G315" s="33"/>
      <c r="H315" s="33"/>
    </row>
  </sheetData>
  <mergeCells count="2">
    <mergeCell ref="G314:H315"/>
    <mergeCell ref="G288:H289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Truong Thi Nhuy</cp:lastModifiedBy>
  <dcterms:modified xsi:type="dcterms:W3CDTF">2017-08-11T13:43:57Z</dcterms:modified>
</cp:coreProperties>
</file>